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arzillah_tarsat\Desktop\"/>
    </mc:Choice>
  </mc:AlternateContent>
  <bookViews>
    <workbookView xWindow="0" yWindow="0" windowWidth="28800" windowHeight="12330" tabRatio="809"/>
  </bookViews>
  <sheets>
    <sheet name="1 - Sex 2" sheetId="1" r:id="rId1"/>
    <sheet name="2 - Sex 2" sheetId="2" r:id="rId2"/>
    <sheet name="3 - Sex 2" sheetId="3" r:id="rId3"/>
    <sheet name="4 - Sex 2" sheetId="4" r:id="rId4"/>
    <sheet name="5 - Sex  " sheetId="5" r:id="rId5"/>
    <sheet name="1 - Residential Sts 2" sheetId="6" r:id="rId6"/>
    <sheet name="2 - Residential Sts 2" sheetId="7" r:id="rId7"/>
    <sheet name="3 - Residential Sts 2" sheetId="8" r:id="rId8"/>
    <sheet name="4 - Residential Sts 2" sheetId="9" r:id="rId9"/>
    <sheet name="5 - Residential Sts 2  " sheetId="10" r:id="rId10"/>
  </sheets>
  <definedNames>
    <definedName name="_xlnm.Print_Area" localSheetId="5">'1 - Residential Sts 2'!$A$1:$P$56</definedName>
    <definedName name="_xlnm.Print_Area" localSheetId="0">'1 - Sex 2'!$A$1:$P$50</definedName>
    <definedName name="_xlnm.Print_Area" localSheetId="6">'2 - Residential Sts 2'!$A$1:$P$54</definedName>
    <definedName name="_xlnm.Print_Area" localSheetId="1">'2 - Sex 2'!$A$1:$P$54</definedName>
    <definedName name="_xlnm.Print_Area" localSheetId="7">'3 - Residential Sts 2'!$A$1:$P$51</definedName>
    <definedName name="_xlnm.Print_Area" localSheetId="2">'3 - Sex 2'!$A$1:$P$50</definedName>
    <definedName name="_xlnm.Print_Area" localSheetId="8">'4 - Residential Sts 2'!$A$1:$P$40</definedName>
    <definedName name="_xlnm.Print_Area" localSheetId="3">'4 - Sex 2'!$A$1:$P$41</definedName>
    <definedName name="_xlnm.Print_Area" localSheetId="9">'5 - Residential Sts 2  '!$A$1:$P$63</definedName>
    <definedName name="_xlnm.Print_Area" localSheetId="4">'5 - Sex  '!$A$1:$P$63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3" l="1"/>
  <c r="B27" i="3"/>
  <c r="B28" i="3"/>
  <c r="B29" i="3"/>
  <c r="B30" i="3"/>
  <c r="B31" i="3"/>
  <c r="B32" i="3"/>
  <c r="B33" i="3"/>
  <c r="B34" i="3"/>
  <c r="B35" i="3"/>
  <c r="B36" i="3"/>
  <c r="B37" i="3"/>
  <c r="B38" i="3"/>
  <c r="B39" i="3"/>
  <c r="B40" i="3"/>
  <c r="B41" i="3"/>
  <c r="B42" i="3"/>
  <c r="B18" i="4"/>
  <c r="C18" i="4"/>
  <c r="D18" i="4"/>
  <c r="B19" i="4"/>
  <c r="C19" i="4"/>
  <c r="D19" i="4"/>
  <c r="B20" i="4"/>
  <c r="C20" i="4"/>
  <c r="D20" i="4"/>
  <c r="B21" i="4"/>
  <c r="C21" i="4"/>
  <c r="D21" i="4"/>
  <c r="B22" i="4"/>
  <c r="C22" i="4"/>
  <c r="D22" i="4"/>
  <c r="B23" i="4"/>
  <c r="C23" i="4"/>
  <c r="D23" i="4"/>
  <c r="B24" i="4"/>
  <c r="C24" i="4"/>
  <c r="D24" i="4"/>
  <c r="B25" i="4"/>
  <c r="C25" i="4"/>
  <c r="D25" i="4"/>
  <c r="B26" i="4"/>
  <c r="C26" i="4"/>
  <c r="D26" i="4"/>
  <c r="R52" i="2" l="1"/>
  <c r="R51" i="2"/>
  <c r="R50" i="2"/>
  <c r="R49" i="2"/>
  <c r="F25" i="7"/>
  <c r="E25" i="7"/>
  <c r="G25" i="7"/>
  <c r="H25" i="7"/>
  <c r="E24" i="7"/>
  <c r="D24" i="7"/>
  <c r="I25" i="7"/>
  <c r="F24" i="7"/>
  <c r="G24" i="7"/>
  <c r="P35" i="7"/>
  <c r="P34" i="7"/>
  <c r="P33" i="7"/>
  <c r="F42" i="6" l="1"/>
  <c r="F38" i="6"/>
  <c r="B42" i="6"/>
  <c r="B37" i="6"/>
  <c r="I56" i="5" l="1"/>
  <c r="H57" i="5"/>
  <c r="H56" i="5"/>
  <c r="J56" i="5"/>
  <c r="I57" i="5"/>
  <c r="J57" i="5"/>
  <c r="I55" i="5"/>
  <c r="J55" i="5"/>
  <c r="H55" i="5"/>
  <c r="I50" i="5"/>
  <c r="J50" i="5"/>
  <c r="I51" i="5"/>
  <c r="J51" i="5"/>
  <c r="I52" i="5"/>
  <c r="J52" i="5"/>
  <c r="I53" i="5"/>
  <c r="J53" i="5"/>
  <c r="H51" i="5"/>
  <c r="H52" i="5"/>
  <c r="H53" i="5"/>
  <c r="H50" i="5"/>
  <c r="B41" i="5"/>
  <c r="J36" i="5"/>
  <c r="J39" i="5"/>
  <c r="I36" i="5"/>
  <c r="I37" i="5"/>
  <c r="J37" i="5"/>
  <c r="I38" i="5"/>
  <c r="J38" i="5"/>
  <c r="I39" i="5"/>
  <c r="H37" i="5"/>
  <c r="H38" i="5"/>
  <c r="H39" i="5"/>
  <c r="H36" i="5"/>
  <c r="I58" i="10"/>
  <c r="J58" i="10"/>
  <c r="I59" i="10"/>
  <c r="J59" i="10"/>
  <c r="I60" i="10"/>
  <c r="J60" i="10"/>
  <c r="H60" i="10"/>
  <c r="H59" i="10"/>
  <c r="H58" i="10"/>
  <c r="H55" i="10"/>
  <c r="I55" i="10"/>
  <c r="J55" i="10"/>
  <c r="H56" i="10"/>
  <c r="I56" i="10"/>
  <c r="J56" i="10"/>
  <c r="H57" i="10"/>
  <c r="I57" i="10"/>
  <c r="J57" i="10"/>
  <c r="G56" i="10"/>
  <c r="G57" i="10"/>
  <c r="G58" i="10"/>
  <c r="G59" i="10"/>
  <c r="G55" i="10"/>
  <c r="K55" i="10"/>
  <c r="H51" i="10"/>
  <c r="I51" i="10"/>
  <c r="J51" i="10"/>
  <c r="H52" i="10"/>
  <c r="I52" i="10"/>
  <c r="J52" i="10"/>
  <c r="H53" i="10"/>
  <c r="I53" i="10"/>
  <c r="J53" i="10"/>
  <c r="J50" i="10"/>
  <c r="I50" i="10"/>
  <c r="H50" i="10"/>
  <c r="G47" i="10"/>
  <c r="I46" i="10"/>
  <c r="J46" i="10"/>
  <c r="J45" i="10"/>
  <c r="I45" i="10"/>
  <c r="H45" i="10"/>
  <c r="G45" i="10"/>
  <c r="J44" i="10"/>
  <c r="I44" i="10"/>
  <c r="H44" i="10"/>
  <c r="G44" i="10"/>
  <c r="F44" i="10"/>
  <c r="G46" i="10"/>
  <c r="H46" i="10"/>
  <c r="E45" i="10"/>
  <c r="F45" i="10"/>
  <c r="H42" i="10"/>
  <c r="I42" i="10"/>
  <c r="J42" i="10"/>
  <c r="K42" i="10"/>
  <c r="H43" i="10"/>
  <c r="I43" i="10"/>
  <c r="J43" i="10"/>
  <c r="K43" i="10"/>
  <c r="K44" i="10"/>
  <c r="K41" i="10"/>
  <c r="J41" i="10"/>
  <c r="I41" i="10"/>
  <c r="H41" i="10"/>
  <c r="F41" i="10"/>
  <c r="C41" i="10"/>
  <c r="D41" i="10"/>
  <c r="E41" i="10"/>
  <c r="G41" i="10"/>
  <c r="L41" i="10"/>
  <c r="M41" i="10"/>
  <c r="N41" i="10"/>
  <c r="O41" i="10"/>
  <c r="P41" i="10"/>
  <c r="C42" i="10"/>
  <c r="D42" i="10"/>
  <c r="E42" i="10"/>
  <c r="F42" i="10"/>
  <c r="G42" i="10"/>
  <c r="L42" i="10"/>
  <c r="M42" i="10"/>
  <c r="N42" i="10"/>
  <c r="O42" i="10"/>
  <c r="P42" i="10"/>
  <c r="C43" i="10"/>
  <c r="D43" i="10"/>
  <c r="E43" i="10"/>
  <c r="F43" i="10"/>
  <c r="G43" i="10"/>
  <c r="L43" i="10"/>
  <c r="M43" i="10"/>
  <c r="N43" i="10"/>
  <c r="O43" i="10"/>
  <c r="P43" i="10"/>
  <c r="I37" i="10"/>
  <c r="J37" i="10"/>
  <c r="K37" i="10"/>
  <c r="L37" i="10"/>
  <c r="M37" i="10"/>
  <c r="N37" i="10"/>
  <c r="O37" i="10"/>
  <c r="P37" i="10"/>
  <c r="I38" i="10"/>
  <c r="J38" i="10"/>
  <c r="K38" i="10"/>
  <c r="L38" i="10"/>
  <c r="M38" i="10"/>
  <c r="N38" i="10"/>
  <c r="O38" i="10"/>
  <c r="P38" i="10"/>
  <c r="I39" i="10"/>
  <c r="J39" i="10"/>
  <c r="K39" i="10"/>
  <c r="L39" i="10"/>
  <c r="M39" i="10"/>
  <c r="N39" i="10"/>
  <c r="O39" i="10"/>
  <c r="P39" i="10"/>
  <c r="P36" i="10"/>
  <c r="O36" i="10"/>
  <c r="N36" i="10"/>
  <c r="M36" i="10"/>
  <c r="L36" i="10"/>
  <c r="K36" i="10"/>
  <c r="J36" i="10"/>
  <c r="I36" i="10"/>
  <c r="H38" i="10"/>
  <c r="H39" i="10"/>
  <c r="H37" i="10"/>
  <c r="H36" i="10"/>
  <c r="G36" i="10"/>
  <c r="O18" i="9"/>
  <c r="B18" i="9"/>
  <c r="B43" i="7"/>
  <c r="P32" i="7"/>
  <c r="D35" i="7"/>
  <c r="D34" i="7"/>
  <c r="D33" i="7"/>
  <c r="D32" i="7"/>
  <c r="C32" i="7"/>
  <c r="E32" i="7"/>
  <c r="F32" i="7"/>
  <c r="G32" i="7"/>
  <c r="H32" i="7"/>
  <c r="I32" i="7"/>
  <c r="J32" i="7"/>
  <c r="K32" i="7"/>
  <c r="L32" i="7"/>
  <c r="M32" i="7"/>
  <c r="N32" i="7"/>
  <c r="O32" i="7"/>
  <c r="C33" i="7"/>
  <c r="E33" i="7"/>
  <c r="F33" i="7"/>
  <c r="G33" i="7"/>
  <c r="H33" i="7"/>
  <c r="I33" i="7"/>
  <c r="J33" i="7"/>
  <c r="K33" i="7"/>
  <c r="L33" i="7"/>
  <c r="M33" i="7"/>
  <c r="N33" i="7"/>
  <c r="O33" i="7"/>
  <c r="C34" i="7"/>
  <c r="E34" i="7"/>
  <c r="F34" i="7"/>
  <c r="G34" i="7"/>
  <c r="H34" i="7"/>
  <c r="I34" i="7"/>
  <c r="J34" i="7"/>
  <c r="K34" i="7"/>
  <c r="L34" i="7"/>
  <c r="M34" i="7"/>
  <c r="N34" i="7"/>
  <c r="O34" i="7"/>
  <c r="C35" i="7"/>
  <c r="E35" i="7"/>
  <c r="F35" i="7"/>
  <c r="G35" i="7"/>
  <c r="H35" i="7"/>
  <c r="I35" i="7"/>
  <c r="J35" i="7"/>
  <c r="K35" i="7"/>
  <c r="L35" i="7"/>
  <c r="M35" i="7"/>
  <c r="N35" i="7"/>
  <c r="O35" i="7"/>
  <c r="B32" i="7"/>
  <c r="D28" i="7"/>
  <c r="D29" i="7"/>
  <c r="C29" i="7"/>
  <c r="E29" i="7"/>
  <c r="F29" i="7"/>
  <c r="G29" i="7"/>
  <c r="H29" i="7"/>
  <c r="I29" i="7"/>
  <c r="J29" i="7"/>
  <c r="K29" i="7"/>
  <c r="L29" i="7"/>
  <c r="M29" i="7"/>
  <c r="N29" i="7"/>
  <c r="O29" i="7"/>
  <c r="P29" i="7"/>
  <c r="C30" i="7"/>
  <c r="D30" i="7"/>
  <c r="E30" i="7"/>
  <c r="F30" i="7"/>
  <c r="G30" i="7"/>
  <c r="H30" i="7"/>
  <c r="I30" i="7"/>
  <c r="J30" i="7"/>
  <c r="K30" i="7"/>
  <c r="L30" i="7"/>
  <c r="M30" i="7"/>
  <c r="N30" i="7"/>
  <c r="O30" i="7"/>
  <c r="P30" i="7"/>
  <c r="C28" i="7"/>
  <c r="E28" i="7"/>
  <c r="F28" i="7"/>
  <c r="G28" i="7"/>
  <c r="H28" i="7"/>
  <c r="I28" i="7"/>
  <c r="J28" i="7"/>
  <c r="K28" i="7"/>
  <c r="L28" i="7"/>
  <c r="M28" i="7"/>
  <c r="N28" i="7"/>
  <c r="O28" i="7"/>
  <c r="P28" i="7"/>
  <c r="B28" i="7"/>
  <c r="B24" i="7"/>
  <c r="B18" i="7"/>
  <c r="B40" i="7" s="1"/>
  <c r="J33" i="6"/>
  <c r="H33" i="6"/>
  <c r="B33" i="6"/>
  <c r="G30" i="6"/>
  <c r="P30" i="6"/>
  <c r="N30" i="6"/>
  <c r="H30" i="6"/>
  <c r="B30" i="6"/>
  <c r="P29" i="6"/>
  <c r="N29" i="6"/>
  <c r="I29" i="6"/>
  <c r="B29" i="6"/>
  <c r="P28" i="6"/>
  <c r="F28" i="6"/>
  <c r="C28" i="6"/>
  <c r="F27" i="6"/>
  <c r="D27" i="6"/>
  <c r="C27" i="6"/>
  <c r="H48" i="6"/>
  <c r="B47" i="6"/>
  <c r="H42" i="6"/>
  <c r="I42" i="6"/>
  <c r="E44" i="6"/>
  <c r="B43" i="6"/>
  <c r="H37" i="6"/>
  <c r="G37" i="6"/>
  <c r="N37" i="6"/>
  <c r="K37" i="6"/>
  <c r="G38" i="6"/>
  <c r="I35" i="6"/>
  <c r="K34" i="6"/>
  <c r="D34" i="6"/>
  <c r="I28" i="6"/>
  <c r="P18" i="4"/>
  <c r="O20" i="4"/>
  <c r="N18" i="4"/>
  <c r="L21" i="4"/>
  <c r="G18" i="4"/>
  <c r="F18" i="4"/>
  <c r="L23" i="4"/>
  <c r="O19" i="4"/>
  <c r="H5" i="4"/>
  <c r="H20" i="4" s="1"/>
  <c r="I5" i="4"/>
  <c r="I25" i="4" s="1"/>
  <c r="J5" i="4"/>
  <c r="J24" i="4" s="1"/>
  <c r="K5" i="4"/>
  <c r="K18" i="4" s="1"/>
  <c r="L5" i="4"/>
  <c r="M5" i="4"/>
  <c r="M19" i="4" s="1"/>
  <c r="B43" i="2"/>
  <c r="E37" i="2"/>
  <c r="B37" i="2"/>
  <c r="H30" i="2"/>
  <c r="G30" i="2"/>
  <c r="J25" i="2"/>
  <c r="G25" i="2"/>
  <c r="D24" i="2"/>
  <c r="K17" i="2"/>
  <c r="J17" i="2"/>
  <c r="I17" i="2"/>
  <c r="H17" i="2"/>
  <c r="B17" i="2"/>
  <c r="B25" i="2"/>
  <c r="B24" i="2"/>
  <c r="H37" i="1"/>
  <c r="B34" i="1"/>
  <c r="O30" i="1"/>
  <c r="O29" i="1"/>
  <c r="K30" i="1"/>
  <c r="B30" i="1"/>
  <c r="P29" i="1"/>
  <c r="M29" i="1"/>
  <c r="F29" i="1"/>
  <c r="C28" i="1"/>
  <c r="B37" i="1"/>
  <c r="H48" i="5" l="1"/>
  <c r="J20" i="4"/>
  <c r="I24" i="4"/>
  <c r="I19" i="4"/>
  <c r="H19" i="4"/>
  <c r="H25" i="4"/>
  <c r="I23" i="4"/>
  <c r="H24" i="4"/>
  <c r="I20" i="4"/>
  <c r="H18" i="4"/>
  <c r="H22" i="4"/>
  <c r="J23" i="4"/>
  <c r="J34" i="5"/>
  <c r="I34" i="5"/>
  <c r="H34" i="5"/>
  <c r="I48" i="10"/>
  <c r="H48" i="10"/>
  <c r="J48" i="10"/>
  <c r="J22" i="4"/>
  <c r="H26" i="4"/>
  <c r="I22" i="4"/>
  <c r="J21" i="4"/>
  <c r="H23" i="4"/>
  <c r="I18" i="4"/>
  <c r="J26" i="4"/>
  <c r="I21" i="4"/>
  <c r="H21" i="4"/>
  <c r="I26" i="4"/>
  <c r="J25" i="4"/>
  <c r="J18" i="4"/>
  <c r="J19" i="4"/>
  <c r="C29" i="1"/>
  <c r="C30" i="1"/>
  <c r="C18" i="2"/>
  <c r="D18" i="2"/>
  <c r="J32" i="10"/>
  <c r="J61" i="10" s="1"/>
  <c r="H18" i="10"/>
  <c r="H47" i="10" s="1"/>
  <c r="I18" i="10"/>
  <c r="I47" i="10" s="1"/>
  <c r="J18" i="10"/>
  <c r="J47" i="10" s="1"/>
  <c r="H32" i="5"/>
  <c r="I32" i="5"/>
  <c r="J32" i="5"/>
  <c r="H32" i="10"/>
  <c r="H61" i="10" s="1"/>
  <c r="I32" i="10"/>
  <c r="I61" i="10" s="1"/>
  <c r="H18" i="5"/>
  <c r="I18" i="5"/>
  <c r="J18" i="5"/>
  <c r="K18" i="5"/>
  <c r="H30" i="1"/>
  <c r="H29" i="1"/>
  <c r="I28" i="1"/>
  <c r="J27" i="1"/>
  <c r="I27" i="1"/>
  <c r="J30" i="1"/>
  <c r="I30" i="1"/>
  <c r="J29" i="1"/>
  <c r="I29" i="1"/>
  <c r="J28" i="1"/>
  <c r="L27" i="1"/>
  <c r="H5" i="9"/>
  <c r="H20" i="9" s="1"/>
  <c r="I5" i="9"/>
  <c r="I25" i="9" s="1"/>
  <c r="J5" i="9"/>
  <c r="J22" i="9" s="1"/>
  <c r="H5" i="8"/>
  <c r="I5" i="8"/>
  <c r="J5" i="8"/>
  <c r="I5" i="3"/>
  <c r="J5" i="3"/>
  <c r="K5" i="3"/>
  <c r="G46" i="7"/>
  <c r="F46" i="7"/>
  <c r="E46" i="7"/>
  <c r="D46" i="7"/>
  <c r="C46" i="7"/>
  <c r="B46" i="7"/>
  <c r="G45" i="7"/>
  <c r="F45" i="7"/>
  <c r="E45" i="7"/>
  <c r="D45" i="7"/>
  <c r="C45" i="7"/>
  <c r="B45" i="7"/>
  <c r="G44" i="7"/>
  <c r="F44" i="7"/>
  <c r="E44" i="7"/>
  <c r="D44" i="7"/>
  <c r="C44" i="7"/>
  <c r="B44" i="7"/>
  <c r="G46" i="2"/>
  <c r="F46" i="2"/>
  <c r="E46" i="2"/>
  <c r="D46" i="2"/>
  <c r="C46" i="2"/>
  <c r="B46" i="2"/>
  <c r="G45" i="2"/>
  <c r="F45" i="2"/>
  <c r="E45" i="2"/>
  <c r="D45" i="2"/>
  <c r="C45" i="2"/>
  <c r="B45" i="2"/>
  <c r="G44" i="2"/>
  <c r="F44" i="2"/>
  <c r="E44" i="2"/>
  <c r="D44" i="2"/>
  <c r="C44" i="2"/>
  <c r="B44" i="2"/>
  <c r="H28" i="1" l="1"/>
  <c r="H27" i="1"/>
  <c r="I19" i="9"/>
  <c r="I18" i="9"/>
  <c r="J18" i="9"/>
  <c r="I22" i="9"/>
  <c r="J23" i="9"/>
  <c r="I21" i="9"/>
  <c r="H18" i="9"/>
  <c r="I26" i="9"/>
  <c r="H21" i="9"/>
  <c r="H22" i="9"/>
  <c r="H25" i="9"/>
  <c r="J19" i="9"/>
  <c r="J24" i="9"/>
  <c r="H24" i="9"/>
  <c r="J26" i="9"/>
  <c r="I38" i="2"/>
  <c r="I24" i="9"/>
  <c r="J21" i="9"/>
  <c r="H19" i="9"/>
  <c r="H26" i="9"/>
  <c r="I23" i="9"/>
  <c r="J20" i="9"/>
  <c r="J25" i="9"/>
  <c r="H23" i="9"/>
  <c r="I20" i="9"/>
  <c r="G61" i="10"/>
  <c r="F61" i="10"/>
  <c r="E61" i="10"/>
  <c r="G60" i="10"/>
  <c r="F60" i="10"/>
  <c r="E60" i="10"/>
  <c r="F59" i="10"/>
  <c r="E59" i="10"/>
  <c r="F58" i="10"/>
  <c r="E58" i="10"/>
  <c r="F57" i="10"/>
  <c r="E57" i="10"/>
  <c r="F56" i="10"/>
  <c r="E56" i="10"/>
  <c r="F55" i="10"/>
  <c r="E55" i="10"/>
  <c r="G53" i="10"/>
  <c r="F53" i="10"/>
  <c r="E53" i="10"/>
  <c r="G52" i="10"/>
  <c r="F52" i="10"/>
  <c r="E52" i="10"/>
  <c r="G51" i="10"/>
  <c r="F51" i="10"/>
  <c r="E51" i="10"/>
  <c r="G50" i="10"/>
  <c r="F50" i="10"/>
  <c r="E50" i="10"/>
  <c r="F47" i="10"/>
  <c r="E47" i="10"/>
  <c r="F46" i="10"/>
  <c r="E46" i="10"/>
  <c r="E44" i="10"/>
  <c r="G39" i="10"/>
  <c r="F39" i="10"/>
  <c r="E39" i="10"/>
  <c r="G38" i="10"/>
  <c r="F38" i="10"/>
  <c r="E38" i="10"/>
  <c r="G37" i="10"/>
  <c r="F37" i="10"/>
  <c r="E37" i="10"/>
  <c r="F36" i="10"/>
  <c r="E36" i="10"/>
  <c r="G61" i="5"/>
  <c r="F61" i="5"/>
  <c r="E61" i="5"/>
  <c r="G60" i="5"/>
  <c r="F60" i="5"/>
  <c r="E60" i="5"/>
  <c r="G59" i="5"/>
  <c r="F59" i="5"/>
  <c r="E59" i="5"/>
  <c r="G58" i="5"/>
  <c r="F58" i="5"/>
  <c r="E58" i="5"/>
  <c r="G57" i="5"/>
  <c r="F57" i="5"/>
  <c r="E57" i="5"/>
  <c r="G56" i="5"/>
  <c r="F56" i="5"/>
  <c r="E56" i="5"/>
  <c r="G55" i="5"/>
  <c r="F55" i="5"/>
  <c r="E55" i="5"/>
  <c r="G53" i="5"/>
  <c r="F53" i="5"/>
  <c r="E53" i="5"/>
  <c r="G52" i="5"/>
  <c r="F52" i="5"/>
  <c r="E52" i="5"/>
  <c r="G51" i="5"/>
  <c r="F51" i="5"/>
  <c r="E51" i="5"/>
  <c r="G50" i="5"/>
  <c r="F50" i="5"/>
  <c r="E50" i="5"/>
  <c r="G47" i="5"/>
  <c r="F47" i="5"/>
  <c r="E47" i="5"/>
  <c r="G46" i="5"/>
  <c r="F46" i="5"/>
  <c r="E46" i="5"/>
  <c r="G45" i="5"/>
  <c r="F45" i="5"/>
  <c r="E45" i="5"/>
  <c r="F44" i="5"/>
  <c r="E44" i="5"/>
  <c r="G43" i="5"/>
  <c r="F43" i="5"/>
  <c r="E43" i="5"/>
  <c r="G42" i="5"/>
  <c r="F42" i="5"/>
  <c r="E42" i="5"/>
  <c r="G41" i="5"/>
  <c r="F41" i="5"/>
  <c r="E41" i="5"/>
  <c r="G39" i="5"/>
  <c r="F39" i="5"/>
  <c r="E39" i="5"/>
  <c r="G38" i="5"/>
  <c r="F38" i="5"/>
  <c r="E38" i="5"/>
  <c r="G37" i="5"/>
  <c r="F37" i="5"/>
  <c r="E37" i="5"/>
  <c r="G36" i="5"/>
  <c r="F36" i="5"/>
  <c r="E36" i="5"/>
  <c r="G26" i="9"/>
  <c r="F26" i="9"/>
  <c r="E26" i="9"/>
  <c r="G25" i="9"/>
  <c r="F25" i="9"/>
  <c r="E25" i="9"/>
  <c r="G24" i="9"/>
  <c r="F24" i="9"/>
  <c r="E24" i="9"/>
  <c r="G23" i="9"/>
  <c r="F23" i="9"/>
  <c r="E23" i="9"/>
  <c r="G22" i="9"/>
  <c r="F22" i="9"/>
  <c r="E22" i="9"/>
  <c r="G21" i="9"/>
  <c r="F21" i="9"/>
  <c r="E21" i="9"/>
  <c r="G20" i="9"/>
  <c r="F20" i="9"/>
  <c r="E20" i="9"/>
  <c r="G19" i="9"/>
  <c r="F19" i="9"/>
  <c r="E19" i="9"/>
  <c r="G18" i="9"/>
  <c r="F18" i="9"/>
  <c r="E18" i="9"/>
  <c r="G26" i="4"/>
  <c r="F26" i="4"/>
  <c r="E26" i="4"/>
  <c r="G25" i="4"/>
  <c r="F25" i="4"/>
  <c r="E25" i="4"/>
  <c r="G24" i="4"/>
  <c r="F24" i="4"/>
  <c r="E24" i="4"/>
  <c r="G23" i="4"/>
  <c r="F23" i="4"/>
  <c r="E23" i="4"/>
  <c r="G22" i="4"/>
  <c r="F22" i="4"/>
  <c r="E22" i="4"/>
  <c r="G21" i="4"/>
  <c r="F21" i="4"/>
  <c r="E21" i="4"/>
  <c r="G20" i="4"/>
  <c r="F20" i="4"/>
  <c r="E20" i="4"/>
  <c r="G19" i="4"/>
  <c r="F19" i="4"/>
  <c r="E19" i="4"/>
  <c r="E18" i="4"/>
  <c r="G43" i="7"/>
  <c r="F43" i="7"/>
  <c r="E43" i="7"/>
  <c r="G37" i="7"/>
  <c r="F37" i="7"/>
  <c r="E37" i="7"/>
  <c r="G37" i="2"/>
  <c r="F37" i="2"/>
  <c r="G29" i="2"/>
  <c r="G28" i="2"/>
  <c r="F30" i="2"/>
  <c r="F29" i="2"/>
  <c r="F28" i="2"/>
  <c r="E30" i="2"/>
  <c r="E29" i="2"/>
  <c r="E28" i="2"/>
  <c r="G24" i="2"/>
  <c r="F24" i="2"/>
  <c r="E24" i="2"/>
  <c r="G17" i="2"/>
  <c r="F17" i="2"/>
  <c r="E17" i="2"/>
  <c r="G30" i="1"/>
  <c r="F30" i="1"/>
  <c r="E30" i="1"/>
  <c r="G29" i="1"/>
  <c r="E29" i="1"/>
  <c r="G28" i="1"/>
  <c r="F28" i="1"/>
  <c r="G27" i="1"/>
  <c r="F27" i="1"/>
  <c r="B60" i="10"/>
  <c r="B59" i="10"/>
  <c r="B58" i="10"/>
  <c r="D47" i="5"/>
  <c r="C47" i="5"/>
  <c r="B47" i="5"/>
  <c r="D46" i="5"/>
  <c r="C46" i="5"/>
  <c r="B46" i="5"/>
  <c r="D45" i="5"/>
  <c r="C45" i="5"/>
  <c r="B45" i="5"/>
  <c r="D44" i="5"/>
  <c r="C44" i="5"/>
  <c r="B44" i="5"/>
  <c r="D43" i="5"/>
  <c r="C43" i="5"/>
  <c r="B43" i="5"/>
  <c r="D42" i="5"/>
  <c r="C42" i="5"/>
  <c r="B42" i="5"/>
  <c r="D41" i="5"/>
  <c r="C41" i="5"/>
  <c r="D39" i="5"/>
  <c r="C39" i="5"/>
  <c r="B39" i="5"/>
  <c r="D38" i="5"/>
  <c r="C38" i="5"/>
  <c r="B38" i="5"/>
  <c r="D37" i="5"/>
  <c r="C37" i="5"/>
  <c r="B37" i="5"/>
  <c r="D36" i="5"/>
  <c r="C36" i="5"/>
  <c r="B36" i="5"/>
  <c r="C47" i="10"/>
  <c r="C46" i="10"/>
  <c r="C45" i="10"/>
  <c r="C44" i="10"/>
  <c r="B47" i="10"/>
  <c r="B46" i="10"/>
  <c r="B45" i="10"/>
  <c r="B44" i="10"/>
  <c r="B43" i="10"/>
  <c r="B42" i="10"/>
  <c r="B41" i="10"/>
  <c r="D61" i="10"/>
  <c r="C61" i="10"/>
  <c r="B61" i="10"/>
  <c r="D60" i="10"/>
  <c r="C60" i="10"/>
  <c r="D59" i="10"/>
  <c r="C59" i="10"/>
  <c r="D58" i="10"/>
  <c r="C58" i="10"/>
  <c r="D57" i="10"/>
  <c r="C57" i="10"/>
  <c r="B57" i="10"/>
  <c r="D56" i="10"/>
  <c r="C56" i="10"/>
  <c r="B56" i="10"/>
  <c r="D55" i="10"/>
  <c r="C55" i="10"/>
  <c r="B55" i="10"/>
  <c r="D53" i="10"/>
  <c r="C53" i="10"/>
  <c r="B53" i="10"/>
  <c r="D52" i="10"/>
  <c r="C52" i="10"/>
  <c r="B52" i="10"/>
  <c r="D51" i="10"/>
  <c r="C51" i="10"/>
  <c r="B51" i="10"/>
  <c r="D50" i="10"/>
  <c r="C50" i="10"/>
  <c r="B50" i="10"/>
  <c r="D47" i="10"/>
  <c r="D46" i="10"/>
  <c r="D45" i="10"/>
  <c r="D44" i="10"/>
  <c r="D39" i="10"/>
  <c r="C39" i="10"/>
  <c r="B39" i="10"/>
  <c r="D38" i="10"/>
  <c r="C38" i="10"/>
  <c r="B38" i="10"/>
  <c r="D37" i="10"/>
  <c r="C37" i="10"/>
  <c r="B37" i="10"/>
  <c r="D36" i="10"/>
  <c r="C36" i="10"/>
  <c r="B36" i="10"/>
  <c r="B48" i="10" l="1"/>
  <c r="J17" i="9"/>
  <c r="E34" i="5"/>
  <c r="E48" i="5"/>
  <c r="E28" i="1"/>
  <c r="F34" i="5"/>
  <c r="G34" i="5"/>
  <c r="B34" i="5"/>
  <c r="C34" i="5"/>
  <c r="D34" i="5"/>
  <c r="F48" i="5"/>
  <c r="G48" i="5"/>
  <c r="C48" i="10"/>
  <c r="E48" i="10"/>
  <c r="D48" i="10"/>
  <c r="F48" i="10"/>
  <c r="G48" i="10"/>
  <c r="H17" i="9"/>
  <c r="I17" i="9"/>
  <c r="E38" i="2"/>
  <c r="F38" i="2"/>
  <c r="G38" i="2"/>
  <c r="G34" i="10"/>
  <c r="H34" i="10"/>
  <c r="E34" i="10"/>
  <c r="F34" i="10"/>
  <c r="E27" i="1"/>
  <c r="I34" i="10"/>
  <c r="J34" i="10"/>
  <c r="B34" i="10"/>
  <c r="C34" i="10"/>
  <c r="D34" i="10"/>
  <c r="D26" i="9"/>
  <c r="C26" i="9"/>
  <c r="B26" i="9"/>
  <c r="D25" i="9"/>
  <c r="C25" i="9"/>
  <c r="B25" i="9"/>
  <c r="D24" i="9"/>
  <c r="C24" i="9"/>
  <c r="B24" i="9"/>
  <c r="D23" i="9"/>
  <c r="C23" i="9"/>
  <c r="B23" i="9"/>
  <c r="D22" i="9"/>
  <c r="C22" i="9"/>
  <c r="B22" i="9"/>
  <c r="D21" i="9"/>
  <c r="C21" i="9"/>
  <c r="B21" i="9"/>
  <c r="D20" i="9"/>
  <c r="C20" i="9"/>
  <c r="B20" i="9"/>
  <c r="D19" i="9"/>
  <c r="C19" i="9"/>
  <c r="B19" i="9"/>
  <c r="D18" i="9"/>
  <c r="C18" i="9"/>
  <c r="C43" i="7"/>
  <c r="D43" i="7"/>
  <c r="D37" i="7"/>
  <c r="C37" i="7"/>
  <c r="B37" i="7"/>
  <c r="C24" i="7"/>
  <c r="D40" i="6" l="1"/>
  <c r="D39" i="6"/>
  <c r="D38" i="6"/>
  <c r="D37" i="6"/>
  <c r="C40" i="6"/>
  <c r="C39" i="6"/>
  <c r="C38" i="6"/>
  <c r="C37" i="6"/>
  <c r="B40" i="6"/>
  <c r="B39" i="6"/>
  <c r="B38" i="6"/>
  <c r="B17" i="7"/>
  <c r="B38" i="7" s="1"/>
  <c r="C17" i="7"/>
  <c r="C38" i="7" s="1"/>
  <c r="D17" i="7"/>
  <c r="D38" i="7" s="1"/>
  <c r="E17" i="7"/>
  <c r="E38" i="7" s="1"/>
  <c r="F17" i="7"/>
  <c r="F38" i="7" s="1"/>
  <c r="G17" i="7"/>
  <c r="G38" i="7" s="1"/>
  <c r="H17" i="7"/>
  <c r="H38" i="7" s="1"/>
  <c r="I17" i="7"/>
  <c r="I38" i="7" s="1"/>
  <c r="J17" i="7"/>
  <c r="J38" i="7" s="1"/>
  <c r="C48" i="8"/>
  <c r="C47" i="8"/>
  <c r="C46" i="8"/>
  <c r="C45" i="8"/>
  <c r="C40" i="8"/>
  <c r="B40" i="8"/>
  <c r="B39" i="8"/>
  <c r="C36" i="8"/>
  <c r="B36" i="8"/>
  <c r="B35" i="8"/>
  <c r="C32" i="8"/>
  <c r="B32" i="8"/>
  <c r="B31" i="8"/>
  <c r="C28" i="8"/>
  <c r="B28" i="8"/>
  <c r="B27" i="8"/>
  <c r="D42" i="8"/>
  <c r="C41" i="8"/>
  <c r="B41" i="8"/>
  <c r="F48" i="8"/>
  <c r="F47" i="8"/>
  <c r="F46" i="8"/>
  <c r="F45" i="8"/>
  <c r="J42" i="8"/>
  <c r="I42" i="8"/>
  <c r="H42" i="8"/>
  <c r="J41" i="8"/>
  <c r="I41" i="8"/>
  <c r="H41" i="8"/>
  <c r="E41" i="8"/>
  <c r="J40" i="8"/>
  <c r="I40" i="8"/>
  <c r="H40" i="8"/>
  <c r="J39" i="8"/>
  <c r="I39" i="8"/>
  <c r="H39" i="8"/>
  <c r="E39" i="8"/>
  <c r="J38" i="8"/>
  <c r="I38" i="8"/>
  <c r="H38" i="8"/>
  <c r="J37" i="8"/>
  <c r="I37" i="8"/>
  <c r="H37" i="8"/>
  <c r="E37" i="8"/>
  <c r="J36" i="8"/>
  <c r="I36" i="8"/>
  <c r="H36" i="8"/>
  <c r="J35" i="8"/>
  <c r="I35" i="8"/>
  <c r="H35" i="8"/>
  <c r="E35" i="8"/>
  <c r="J34" i="8"/>
  <c r="I34" i="8"/>
  <c r="H34" i="8"/>
  <c r="J33" i="8"/>
  <c r="I33" i="8"/>
  <c r="H33" i="8"/>
  <c r="E33" i="8"/>
  <c r="J32" i="8"/>
  <c r="I32" i="8"/>
  <c r="H32" i="8"/>
  <c r="J31" i="8"/>
  <c r="I31" i="8"/>
  <c r="H31" i="8"/>
  <c r="E31" i="8"/>
  <c r="J30" i="8"/>
  <c r="I30" i="8"/>
  <c r="H30" i="8"/>
  <c r="J29" i="8"/>
  <c r="I29" i="8"/>
  <c r="H29" i="8"/>
  <c r="E29" i="8"/>
  <c r="J28" i="8"/>
  <c r="I28" i="8"/>
  <c r="H28" i="8"/>
  <c r="J27" i="8"/>
  <c r="I27" i="8"/>
  <c r="H27" i="8"/>
  <c r="E27" i="8"/>
  <c r="J26" i="8"/>
  <c r="I26" i="8"/>
  <c r="H26" i="8"/>
  <c r="G41" i="8"/>
  <c r="F42" i="8"/>
  <c r="E42" i="8"/>
  <c r="C52" i="7"/>
  <c r="C51" i="7"/>
  <c r="C50" i="7"/>
  <c r="C49" i="7"/>
  <c r="B35" i="7"/>
  <c r="B34" i="7"/>
  <c r="B33" i="7"/>
  <c r="B30" i="7"/>
  <c r="B29" i="7"/>
  <c r="D18" i="7"/>
  <c r="C18" i="7"/>
  <c r="F52" i="7"/>
  <c r="F51" i="7"/>
  <c r="F50" i="7"/>
  <c r="F49" i="7"/>
  <c r="J46" i="7"/>
  <c r="I46" i="7"/>
  <c r="H46" i="7"/>
  <c r="J45" i="7"/>
  <c r="I45" i="7"/>
  <c r="H45" i="7"/>
  <c r="J44" i="7"/>
  <c r="I44" i="7"/>
  <c r="H44" i="7"/>
  <c r="J43" i="7"/>
  <c r="I43" i="7"/>
  <c r="H43" i="7"/>
  <c r="J37" i="7"/>
  <c r="I37" i="7"/>
  <c r="H37" i="7"/>
  <c r="J24" i="7"/>
  <c r="I24" i="7"/>
  <c r="H24" i="7"/>
  <c r="J18" i="7"/>
  <c r="J42" i="7" s="1"/>
  <c r="I18" i="7"/>
  <c r="I42" i="7" s="1"/>
  <c r="H18" i="7"/>
  <c r="H41" i="7" s="1"/>
  <c r="G18" i="7"/>
  <c r="F18" i="7"/>
  <c r="E18" i="7"/>
  <c r="C54" i="6"/>
  <c r="C53" i="6"/>
  <c r="C52" i="6"/>
  <c r="C51" i="6"/>
  <c r="D48" i="6"/>
  <c r="C48" i="6"/>
  <c r="B48" i="6"/>
  <c r="D47" i="6"/>
  <c r="C47" i="6"/>
  <c r="D45" i="6"/>
  <c r="C45" i="6"/>
  <c r="B45" i="6"/>
  <c r="D44" i="6"/>
  <c r="C44" i="6"/>
  <c r="B44" i="6"/>
  <c r="D43" i="6"/>
  <c r="C43" i="6"/>
  <c r="D42" i="6"/>
  <c r="C42" i="6"/>
  <c r="D35" i="6"/>
  <c r="C35" i="6"/>
  <c r="B35" i="6"/>
  <c r="C34" i="6"/>
  <c r="B34" i="6"/>
  <c r="D33" i="6"/>
  <c r="C33" i="6"/>
  <c r="D30" i="6"/>
  <c r="C30" i="6"/>
  <c r="D29" i="6"/>
  <c r="C29" i="6"/>
  <c r="D28" i="6"/>
  <c r="F54" i="6"/>
  <c r="F53" i="6"/>
  <c r="F52" i="6"/>
  <c r="F51" i="6"/>
  <c r="J48" i="6"/>
  <c r="I48" i="6"/>
  <c r="G48" i="6"/>
  <c r="F48" i="6"/>
  <c r="E48" i="6"/>
  <c r="J47" i="6"/>
  <c r="I47" i="6"/>
  <c r="H47" i="6"/>
  <c r="G47" i="6"/>
  <c r="F47" i="6"/>
  <c r="E47" i="6"/>
  <c r="J45" i="6"/>
  <c r="I45" i="6"/>
  <c r="H45" i="6"/>
  <c r="G45" i="6"/>
  <c r="F45" i="6"/>
  <c r="E45" i="6"/>
  <c r="J44" i="6"/>
  <c r="I44" i="6"/>
  <c r="H44" i="6"/>
  <c r="G44" i="6"/>
  <c r="F44" i="6"/>
  <c r="J43" i="6"/>
  <c r="I43" i="6"/>
  <c r="H43" i="6"/>
  <c r="G43" i="6"/>
  <c r="F43" i="6"/>
  <c r="E43" i="6"/>
  <c r="J42" i="6"/>
  <c r="G42" i="6"/>
  <c r="E42" i="6"/>
  <c r="J40" i="6"/>
  <c r="I40" i="6"/>
  <c r="H40" i="6"/>
  <c r="G40" i="6"/>
  <c r="F40" i="6"/>
  <c r="E40" i="6"/>
  <c r="J39" i="6"/>
  <c r="I39" i="6"/>
  <c r="H39" i="6"/>
  <c r="G39" i="6"/>
  <c r="F39" i="6"/>
  <c r="E39" i="6"/>
  <c r="J38" i="6"/>
  <c r="I38" i="6"/>
  <c r="H38" i="6"/>
  <c r="E38" i="6"/>
  <c r="J37" i="6"/>
  <c r="I37" i="6"/>
  <c r="F37" i="6"/>
  <c r="E37" i="6"/>
  <c r="J35" i="6"/>
  <c r="H35" i="6"/>
  <c r="G35" i="6"/>
  <c r="F35" i="6"/>
  <c r="E35" i="6"/>
  <c r="J34" i="6"/>
  <c r="I34" i="6"/>
  <c r="H34" i="6"/>
  <c r="G34" i="6"/>
  <c r="F34" i="6"/>
  <c r="E34" i="6"/>
  <c r="I33" i="6"/>
  <c r="G33" i="6"/>
  <c r="F33" i="6"/>
  <c r="E33" i="6"/>
  <c r="J30" i="6"/>
  <c r="I30" i="6"/>
  <c r="F30" i="6"/>
  <c r="E30" i="6"/>
  <c r="J29" i="6"/>
  <c r="H29" i="6"/>
  <c r="G29" i="6"/>
  <c r="F29" i="6"/>
  <c r="E29" i="6"/>
  <c r="J28" i="6"/>
  <c r="H28" i="6" s="1"/>
  <c r="G28" i="6"/>
  <c r="J27" i="6"/>
  <c r="I27" i="6"/>
  <c r="G27" i="6"/>
  <c r="B61" i="5"/>
  <c r="B60" i="5"/>
  <c r="B59" i="5"/>
  <c r="B58" i="5"/>
  <c r="C61" i="5"/>
  <c r="C60" i="5"/>
  <c r="C59" i="5"/>
  <c r="C58" i="5"/>
  <c r="D61" i="5"/>
  <c r="D60" i="5"/>
  <c r="D59" i="5"/>
  <c r="D58" i="5"/>
  <c r="D57" i="5"/>
  <c r="D56" i="5"/>
  <c r="D55" i="5"/>
  <c r="C57" i="5"/>
  <c r="C56" i="5"/>
  <c r="C55" i="5"/>
  <c r="B57" i="5"/>
  <c r="B56" i="5"/>
  <c r="B55" i="5"/>
  <c r="D53" i="5"/>
  <c r="D52" i="5"/>
  <c r="D51" i="5"/>
  <c r="D50" i="5"/>
  <c r="C53" i="5"/>
  <c r="C52" i="5"/>
  <c r="C51" i="5"/>
  <c r="C50" i="5"/>
  <c r="B53" i="5"/>
  <c r="B52" i="5"/>
  <c r="B51" i="5"/>
  <c r="B50" i="5"/>
  <c r="D35" i="3"/>
  <c r="C35" i="3"/>
  <c r="D37" i="2"/>
  <c r="C37" i="2"/>
  <c r="D30" i="2"/>
  <c r="D29" i="2"/>
  <c r="D28" i="2"/>
  <c r="C30" i="2"/>
  <c r="C29" i="2"/>
  <c r="C28" i="2"/>
  <c r="B30" i="2"/>
  <c r="B29" i="2"/>
  <c r="B28" i="2"/>
  <c r="C24" i="2"/>
  <c r="D17" i="2"/>
  <c r="C17" i="2"/>
  <c r="D47" i="1"/>
  <c r="C47" i="1"/>
  <c r="B47" i="1"/>
  <c r="D45" i="1"/>
  <c r="C45" i="1"/>
  <c r="B45" i="1"/>
  <c r="D30" i="1"/>
  <c r="D29" i="1"/>
  <c r="B29" i="1"/>
  <c r="D28" i="1"/>
  <c r="D27" i="1"/>
  <c r="C27" i="1"/>
  <c r="B48" i="5" l="1"/>
  <c r="D48" i="5"/>
  <c r="H27" i="6"/>
  <c r="C48" i="5"/>
  <c r="B28" i="6"/>
  <c r="C38" i="2"/>
  <c r="D38" i="2"/>
  <c r="B27" i="1"/>
  <c r="E28" i="6"/>
  <c r="B28" i="1"/>
  <c r="B27" i="6"/>
  <c r="B42" i="7"/>
  <c r="B41" i="7"/>
  <c r="C42" i="7"/>
  <c r="C41" i="7"/>
  <c r="C40" i="7"/>
  <c r="D42" i="7"/>
  <c r="D41" i="7"/>
  <c r="D40" i="7"/>
  <c r="F42" i="7"/>
  <c r="F40" i="7"/>
  <c r="F41" i="7"/>
  <c r="G40" i="7"/>
  <c r="G41" i="7"/>
  <c r="G42" i="7"/>
  <c r="E41" i="7"/>
  <c r="E42" i="7"/>
  <c r="E40" i="7"/>
  <c r="E27" i="6"/>
  <c r="I41" i="7"/>
  <c r="B26" i="8"/>
  <c r="C27" i="8"/>
  <c r="D28" i="8"/>
  <c r="B30" i="8"/>
  <c r="C31" i="8"/>
  <c r="D32" i="8"/>
  <c r="B34" i="8"/>
  <c r="C35" i="8"/>
  <c r="D36" i="8"/>
  <c r="B38" i="8"/>
  <c r="C39" i="8"/>
  <c r="D40" i="8"/>
  <c r="B42" i="8"/>
  <c r="D29" i="8"/>
  <c r="D41" i="8"/>
  <c r="C26" i="8"/>
  <c r="D27" i="8"/>
  <c r="B29" i="8"/>
  <c r="C30" i="8"/>
  <c r="D31" i="8"/>
  <c r="B33" i="8"/>
  <c r="C34" i="8"/>
  <c r="D35" i="8"/>
  <c r="B37" i="8"/>
  <c r="C38" i="8"/>
  <c r="D39" i="8"/>
  <c r="C42" i="8"/>
  <c r="D33" i="8"/>
  <c r="D37" i="8"/>
  <c r="D26" i="8"/>
  <c r="C29" i="8"/>
  <c r="D30" i="8"/>
  <c r="C33" i="8"/>
  <c r="D34" i="8"/>
  <c r="C37" i="8"/>
  <c r="D38" i="8"/>
  <c r="G26" i="8"/>
  <c r="G30" i="8"/>
  <c r="G34" i="8"/>
  <c r="G28" i="8"/>
  <c r="G32" i="8"/>
  <c r="G36" i="8"/>
  <c r="G38" i="8"/>
  <c r="G40" i="8"/>
  <c r="G42" i="8"/>
  <c r="F27" i="8"/>
  <c r="F29" i="8"/>
  <c r="F31" i="8"/>
  <c r="F33" i="8"/>
  <c r="F35" i="8"/>
  <c r="F37" i="8"/>
  <c r="F39" i="8"/>
  <c r="F41" i="8"/>
  <c r="E26" i="8"/>
  <c r="G27" i="8"/>
  <c r="E28" i="8"/>
  <c r="G29" i="8"/>
  <c r="E30" i="8"/>
  <c r="G31" i="8"/>
  <c r="E32" i="8"/>
  <c r="G33" i="8"/>
  <c r="E34" i="8"/>
  <c r="G35" i="8"/>
  <c r="E36" i="8"/>
  <c r="G37" i="8"/>
  <c r="E38" i="8"/>
  <c r="G39" i="8"/>
  <c r="E40" i="8"/>
  <c r="F26" i="8"/>
  <c r="F28" i="8"/>
  <c r="F30" i="8"/>
  <c r="F32" i="8"/>
  <c r="F34" i="8"/>
  <c r="F36" i="8"/>
  <c r="F38" i="8"/>
  <c r="F40" i="8"/>
  <c r="H40" i="7"/>
  <c r="J41" i="7"/>
  <c r="H42" i="7"/>
  <c r="I40" i="7"/>
  <c r="I39" i="7" s="1"/>
  <c r="J40" i="7"/>
  <c r="J60" i="5"/>
  <c r="I60" i="5"/>
  <c r="H60" i="5"/>
  <c r="J59" i="5"/>
  <c r="I59" i="5"/>
  <c r="H59" i="5"/>
  <c r="J58" i="5"/>
  <c r="I58" i="5"/>
  <c r="H58" i="5"/>
  <c r="I48" i="5"/>
  <c r="J46" i="5"/>
  <c r="I46" i="5"/>
  <c r="H46" i="5"/>
  <c r="J45" i="5"/>
  <c r="I45" i="5"/>
  <c r="H45" i="5"/>
  <c r="J44" i="5"/>
  <c r="I44" i="5"/>
  <c r="H44" i="5"/>
  <c r="G44" i="5"/>
  <c r="J43" i="5"/>
  <c r="I43" i="5"/>
  <c r="H43" i="5"/>
  <c r="J42" i="5"/>
  <c r="I42" i="5"/>
  <c r="H42" i="5"/>
  <c r="J41" i="5"/>
  <c r="I41" i="5"/>
  <c r="H41" i="5"/>
  <c r="J61" i="5"/>
  <c r="I61" i="5"/>
  <c r="H61" i="5"/>
  <c r="J47" i="5"/>
  <c r="I47" i="5"/>
  <c r="H47" i="5"/>
  <c r="I48" i="3"/>
  <c r="I47" i="3"/>
  <c r="I46" i="3"/>
  <c r="I45" i="3"/>
  <c r="I40" i="3"/>
  <c r="I36" i="3"/>
  <c r="I32" i="3"/>
  <c r="I30" i="3"/>
  <c r="I28" i="3"/>
  <c r="I26" i="3"/>
  <c r="J42" i="3"/>
  <c r="I41" i="3"/>
  <c r="C48" i="3"/>
  <c r="C47" i="3"/>
  <c r="C46" i="3"/>
  <c r="C45" i="3"/>
  <c r="G42" i="3"/>
  <c r="F42" i="3"/>
  <c r="E42" i="3"/>
  <c r="D42" i="3"/>
  <c r="G41" i="3"/>
  <c r="F41" i="3"/>
  <c r="E41" i="3"/>
  <c r="G40" i="3"/>
  <c r="F40" i="3"/>
  <c r="E40" i="3"/>
  <c r="D40" i="3"/>
  <c r="G39" i="3"/>
  <c r="F39" i="3"/>
  <c r="E39" i="3"/>
  <c r="G38" i="3"/>
  <c r="F38" i="3"/>
  <c r="E38" i="3"/>
  <c r="D38" i="3"/>
  <c r="G37" i="3"/>
  <c r="F37" i="3"/>
  <c r="E37" i="3"/>
  <c r="G36" i="3"/>
  <c r="F36" i="3"/>
  <c r="E36" i="3"/>
  <c r="D36" i="3"/>
  <c r="G35" i="3"/>
  <c r="F35" i="3"/>
  <c r="E35" i="3"/>
  <c r="G34" i="3"/>
  <c r="F34" i="3"/>
  <c r="E34" i="3"/>
  <c r="D34" i="3"/>
  <c r="G33" i="3"/>
  <c r="F33" i="3"/>
  <c r="E33" i="3"/>
  <c r="G32" i="3"/>
  <c r="F32" i="3"/>
  <c r="E32" i="3"/>
  <c r="D32" i="3"/>
  <c r="G31" i="3"/>
  <c r="F31" i="3"/>
  <c r="E31" i="3"/>
  <c r="G30" i="3"/>
  <c r="F30" i="3"/>
  <c r="E30" i="3"/>
  <c r="D30" i="3"/>
  <c r="G29" i="3"/>
  <c r="F29" i="3"/>
  <c r="E29" i="3"/>
  <c r="G28" i="3"/>
  <c r="F28" i="3"/>
  <c r="E28" i="3"/>
  <c r="D28" i="3"/>
  <c r="G27" i="3"/>
  <c r="F27" i="3"/>
  <c r="E27" i="3"/>
  <c r="G26" i="3"/>
  <c r="F26" i="3"/>
  <c r="E26" i="3"/>
  <c r="D26" i="3"/>
  <c r="D41" i="3"/>
  <c r="C42" i="3"/>
  <c r="D43" i="2"/>
  <c r="C43" i="2"/>
  <c r="D35" i="2"/>
  <c r="C35" i="2"/>
  <c r="B35" i="2"/>
  <c r="D34" i="2"/>
  <c r="C34" i="2"/>
  <c r="B34" i="2"/>
  <c r="D33" i="2"/>
  <c r="C33" i="2"/>
  <c r="B33" i="2"/>
  <c r="D32" i="2"/>
  <c r="C32" i="2"/>
  <c r="B32" i="2"/>
  <c r="D25" i="2"/>
  <c r="C25" i="2"/>
  <c r="D42" i="2"/>
  <c r="C41" i="2"/>
  <c r="B18" i="2"/>
  <c r="B40" i="2" s="1"/>
  <c r="I52" i="2"/>
  <c r="I51" i="2"/>
  <c r="I50" i="2"/>
  <c r="I49" i="2"/>
  <c r="J46" i="2"/>
  <c r="I46" i="2"/>
  <c r="H46" i="2"/>
  <c r="J45" i="2"/>
  <c r="I45" i="2"/>
  <c r="H45" i="2"/>
  <c r="J44" i="2"/>
  <c r="I44" i="2"/>
  <c r="H44" i="2"/>
  <c r="J43" i="2"/>
  <c r="I43" i="2"/>
  <c r="H43" i="2"/>
  <c r="G43" i="2"/>
  <c r="F43" i="2"/>
  <c r="E43" i="2"/>
  <c r="J35" i="2"/>
  <c r="I35" i="2"/>
  <c r="H35" i="2"/>
  <c r="G35" i="2"/>
  <c r="F35" i="2"/>
  <c r="E35" i="2"/>
  <c r="J34" i="2"/>
  <c r="I34" i="2"/>
  <c r="H34" i="2"/>
  <c r="G34" i="2"/>
  <c r="F34" i="2"/>
  <c r="E34" i="2"/>
  <c r="J33" i="2"/>
  <c r="I33" i="2"/>
  <c r="H33" i="2"/>
  <c r="G33" i="2"/>
  <c r="F33" i="2"/>
  <c r="E33" i="2"/>
  <c r="J32" i="2"/>
  <c r="I32" i="2"/>
  <c r="H32" i="2"/>
  <c r="G32" i="2"/>
  <c r="F32" i="2"/>
  <c r="E32" i="2"/>
  <c r="J30" i="2"/>
  <c r="I30" i="2"/>
  <c r="J29" i="2"/>
  <c r="I29" i="2"/>
  <c r="H29" i="2"/>
  <c r="J28" i="2"/>
  <c r="I28" i="2"/>
  <c r="H28" i="2"/>
  <c r="I25" i="2"/>
  <c r="H25" i="2"/>
  <c r="F25" i="2"/>
  <c r="E25" i="2"/>
  <c r="J24" i="2"/>
  <c r="I24" i="2"/>
  <c r="H24" i="2"/>
  <c r="J18" i="2"/>
  <c r="J42" i="2" s="1"/>
  <c r="I18" i="2"/>
  <c r="I42" i="2" s="1"/>
  <c r="H18" i="2"/>
  <c r="H41" i="2" s="1"/>
  <c r="G18" i="2"/>
  <c r="G41" i="2" s="1"/>
  <c r="F18" i="2"/>
  <c r="F42" i="2" s="1"/>
  <c r="E18" i="2"/>
  <c r="E42" i="2" s="1"/>
  <c r="J37" i="2"/>
  <c r="I37" i="2"/>
  <c r="H37" i="2"/>
  <c r="G48" i="1"/>
  <c r="F48" i="1"/>
  <c r="E48" i="1"/>
  <c r="D48" i="1"/>
  <c r="C48" i="1"/>
  <c r="B48" i="1"/>
  <c r="G47" i="1"/>
  <c r="F47" i="1"/>
  <c r="E47" i="1"/>
  <c r="G45" i="1"/>
  <c r="F45" i="1"/>
  <c r="E45" i="1"/>
  <c r="G44" i="1"/>
  <c r="F44" i="1"/>
  <c r="E44" i="1"/>
  <c r="D44" i="1"/>
  <c r="C44" i="1"/>
  <c r="B44" i="1"/>
  <c r="G43" i="1"/>
  <c r="F43" i="1"/>
  <c r="E43" i="1"/>
  <c r="D43" i="1"/>
  <c r="C43" i="1"/>
  <c r="B43" i="1"/>
  <c r="G42" i="1"/>
  <c r="F42" i="1"/>
  <c r="E42" i="1"/>
  <c r="D42" i="1"/>
  <c r="C42" i="1"/>
  <c r="B42" i="1"/>
  <c r="G40" i="1"/>
  <c r="F40" i="1"/>
  <c r="E40" i="1"/>
  <c r="D40" i="1"/>
  <c r="C40" i="1"/>
  <c r="B40" i="1"/>
  <c r="G39" i="1"/>
  <c r="F39" i="1"/>
  <c r="E39" i="1"/>
  <c r="D39" i="1"/>
  <c r="C39" i="1"/>
  <c r="B39" i="1"/>
  <c r="G38" i="1"/>
  <c r="F38" i="1"/>
  <c r="E38" i="1"/>
  <c r="D38" i="1"/>
  <c r="C38" i="1"/>
  <c r="B38" i="1"/>
  <c r="G37" i="1"/>
  <c r="F37" i="1"/>
  <c r="E37" i="1"/>
  <c r="D37" i="1"/>
  <c r="C37" i="1"/>
  <c r="G35" i="1"/>
  <c r="F35" i="1"/>
  <c r="E35" i="1"/>
  <c r="D35" i="1"/>
  <c r="C35" i="1"/>
  <c r="B35" i="1"/>
  <c r="G34" i="1"/>
  <c r="F34" i="1"/>
  <c r="E34" i="1"/>
  <c r="D34" i="1"/>
  <c r="C34" i="1"/>
  <c r="G33" i="1"/>
  <c r="F33" i="1"/>
  <c r="E33" i="1"/>
  <c r="D33" i="1"/>
  <c r="C33" i="1"/>
  <c r="B33" i="1"/>
  <c r="J48" i="1"/>
  <c r="I48" i="1"/>
  <c r="H48" i="1"/>
  <c r="J47" i="1"/>
  <c r="I47" i="1"/>
  <c r="H47" i="1"/>
  <c r="J45" i="1"/>
  <c r="I45" i="1"/>
  <c r="H45" i="1"/>
  <c r="J44" i="1"/>
  <c r="I44" i="1"/>
  <c r="H44" i="1"/>
  <c r="J43" i="1"/>
  <c r="I43" i="1"/>
  <c r="H43" i="1"/>
  <c r="J42" i="1"/>
  <c r="I42" i="1"/>
  <c r="H42" i="1"/>
  <c r="J40" i="1"/>
  <c r="I40" i="1"/>
  <c r="H40" i="1"/>
  <c r="J39" i="1"/>
  <c r="I39" i="1"/>
  <c r="H39" i="1"/>
  <c r="J38" i="1"/>
  <c r="I38" i="1"/>
  <c r="H38" i="1"/>
  <c r="J37" i="1"/>
  <c r="I37" i="1"/>
  <c r="J35" i="1"/>
  <c r="I35" i="1"/>
  <c r="H35" i="1"/>
  <c r="J34" i="1"/>
  <c r="I34" i="1"/>
  <c r="H34" i="1"/>
  <c r="J33" i="1"/>
  <c r="I33" i="1"/>
  <c r="H33" i="1"/>
  <c r="J48" i="5" l="1"/>
  <c r="J39" i="7"/>
  <c r="D39" i="7"/>
  <c r="B39" i="7"/>
  <c r="G39" i="7"/>
  <c r="F39" i="7"/>
  <c r="C39" i="7"/>
  <c r="E39" i="7"/>
  <c r="H39" i="7"/>
  <c r="J29" i="3"/>
  <c r="J33" i="3"/>
  <c r="J37" i="3"/>
  <c r="J41" i="3"/>
  <c r="I27" i="3"/>
  <c r="J28" i="3"/>
  <c r="I31" i="3"/>
  <c r="J32" i="3"/>
  <c r="I35" i="3"/>
  <c r="J36" i="3"/>
  <c r="I39" i="3"/>
  <c r="J40" i="3"/>
  <c r="J27" i="3"/>
  <c r="J31" i="3"/>
  <c r="I34" i="3"/>
  <c r="J35" i="3"/>
  <c r="I38" i="3"/>
  <c r="J39" i="3"/>
  <c r="I42" i="3"/>
  <c r="J26" i="3"/>
  <c r="I29" i="3"/>
  <c r="J30" i="3"/>
  <c r="I33" i="3"/>
  <c r="J34" i="3"/>
  <c r="I37" i="3"/>
  <c r="J38" i="3"/>
  <c r="C27" i="3"/>
  <c r="C29" i="3"/>
  <c r="C41" i="3"/>
  <c r="D27" i="3"/>
  <c r="D29" i="3"/>
  <c r="D31" i="3"/>
  <c r="D33" i="3"/>
  <c r="D37" i="3"/>
  <c r="D39" i="3"/>
  <c r="C31" i="3"/>
  <c r="C33" i="3"/>
  <c r="C37" i="3"/>
  <c r="C39" i="3"/>
  <c r="C26" i="3"/>
  <c r="C28" i="3"/>
  <c r="C30" i="3"/>
  <c r="C32" i="3"/>
  <c r="C34" i="3"/>
  <c r="C36" i="3"/>
  <c r="C38" i="3"/>
  <c r="C40" i="3"/>
  <c r="C40" i="2"/>
  <c r="D40" i="2"/>
  <c r="D41" i="2"/>
  <c r="B42" i="2"/>
  <c r="B41" i="2"/>
  <c r="C42" i="2"/>
  <c r="H38" i="2"/>
  <c r="G40" i="2"/>
  <c r="E41" i="2"/>
  <c r="I41" i="2"/>
  <c r="G42" i="2"/>
  <c r="H40" i="2"/>
  <c r="F41" i="2"/>
  <c r="J41" i="2"/>
  <c r="H42" i="2"/>
  <c r="J38" i="2"/>
  <c r="E40" i="2"/>
  <c r="I40" i="2"/>
  <c r="F40" i="2"/>
  <c r="J40" i="2"/>
  <c r="M30" i="2"/>
  <c r="C39" i="2" l="1"/>
  <c r="E39" i="2"/>
  <c r="D39" i="2"/>
  <c r="B39" i="2"/>
  <c r="F39" i="2"/>
  <c r="G39" i="2"/>
  <c r="P18" i="10"/>
  <c r="O18" i="10"/>
  <c r="N18" i="10"/>
  <c r="M46" i="5" l="1"/>
  <c r="M45" i="5"/>
  <c r="M44" i="5"/>
  <c r="K29" i="1"/>
  <c r="K32" i="10"/>
  <c r="L18" i="10"/>
  <c r="L47" i="10" s="1"/>
  <c r="M18" i="10"/>
  <c r="M47" i="10" s="1"/>
  <c r="K18" i="10"/>
  <c r="K47" i="10" s="1"/>
  <c r="K47" i="5"/>
  <c r="L18" i="5"/>
  <c r="M18" i="5"/>
  <c r="M47" i="5" s="1"/>
  <c r="N18" i="5"/>
  <c r="N47" i="5" s="1"/>
  <c r="L5" i="9"/>
  <c r="L22" i="9" s="1"/>
  <c r="M5" i="9"/>
  <c r="M22" i="9" s="1"/>
  <c r="K5" i="9"/>
  <c r="L5" i="8"/>
  <c r="L37" i="8" s="1"/>
  <c r="M5" i="8"/>
  <c r="M39" i="8" s="1"/>
  <c r="K5" i="8"/>
  <c r="L5" i="3"/>
  <c r="L39" i="3" s="1"/>
  <c r="M5" i="3"/>
  <c r="M33" i="3" s="1"/>
  <c r="K18" i="7"/>
  <c r="K17" i="7"/>
  <c r="L17" i="7"/>
  <c r="M17" i="7"/>
  <c r="L18" i="7"/>
  <c r="M18" i="7"/>
  <c r="M42" i="7" s="1"/>
  <c r="N18" i="7"/>
  <c r="K18" i="2"/>
  <c r="K42" i="2" s="1"/>
  <c r="K32" i="5"/>
  <c r="K61" i="5" s="1"/>
  <c r="P18" i="5"/>
  <c r="P47" i="5" s="1"/>
  <c r="O18" i="5"/>
  <c r="O47" i="5" s="1"/>
  <c r="L32" i="5"/>
  <c r="L61" i="5" s="1"/>
  <c r="M32" i="5"/>
  <c r="M61" i="5" s="1"/>
  <c r="P32" i="10"/>
  <c r="O32" i="10"/>
  <c r="N32" i="10"/>
  <c r="M32" i="10"/>
  <c r="L32" i="10"/>
  <c r="N32" i="5"/>
  <c r="N61" i="5" s="1"/>
  <c r="O32" i="5"/>
  <c r="O61" i="5" s="1"/>
  <c r="P32" i="5"/>
  <c r="P61" i="5" s="1"/>
  <c r="N44" i="10"/>
  <c r="N45" i="7"/>
  <c r="P46" i="2"/>
  <c r="O46" i="2"/>
  <c r="P46" i="7"/>
  <c r="O46" i="7"/>
  <c r="N46" i="7"/>
  <c r="K46" i="2"/>
  <c r="L46" i="2"/>
  <c r="M46" i="2"/>
  <c r="K25" i="2"/>
  <c r="L25" i="2"/>
  <c r="M25" i="2"/>
  <c r="N25" i="2"/>
  <c r="O44" i="2"/>
  <c r="P44" i="2"/>
  <c r="O45" i="7"/>
  <c r="P45" i="7"/>
  <c r="P44" i="7"/>
  <c r="O44" i="7"/>
  <c r="N44" i="7"/>
  <c r="P24" i="7"/>
  <c r="N43" i="7"/>
  <c r="O42" i="6"/>
  <c r="K43" i="2"/>
  <c r="L43" i="2"/>
  <c r="M43" i="2"/>
  <c r="M44" i="2"/>
  <c r="M45" i="2"/>
  <c r="L45" i="2"/>
  <c r="K45" i="2"/>
  <c r="O45" i="2"/>
  <c r="P45" i="2"/>
  <c r="K44" i="2"/>
  <c r="L44" i="2"/>
  <c r="O43" i="2"/>
  <c r="P43" i="2"/>
  <c r="O33" i="2"/>
  <c r="N33" i="2"/>
  <c r="P33" i="2"/>
  <c r="N34" i="2"/>
  <c r="O34" i="2"/>
  <c r="P34" i="2"/>
  <c r="N35" i="2"/>
  <c r="O35" i="2"/>
  <c r="P35" i="2"/>
  <c r="O32" i="2"/>
  <c r="P32" i="2"/>
  <c r="N32" i="2"/>
  <c r="O29" i="2"/>
  <c r="P29" i="2"/>
  <c r="O30" i="2"/>
  <c r="P30" i="2"/>
  <c r="O28" i="2"/>
  <c r="P28" i="2"/>
  <c r="N28" i="2"/>
  <c r="N29" i="2"/>
  <c r="N30" i="2"/>
  <c r="O25" i="2"/>
  <c r="P25" i="2"/>
  <c r="P24" i="2"/>
  <c r="O24" i="2"/>
  <c r="N24" i="2"/>
  <c r="L28" i="2"/>
  <c r="N45" i="2"/>
  <c r="N46" i="2"/>
  <c r="N44" i="2"/>
  <c r="N43" i="2"/>
  <c r="K58" i="10"/>
  <c r="L58" i="10"/>
  <c r="M58" i="10"/>
  <c r="K59" i="10"/>
  <c r="L59" i="10"/>
  <c r="M59" i="10"/>
  <c r="K60" i="10"/>
  <c r="L60" i="10"/>
  <c r="M60" i="10"/>
  <c r="L55" i="10"/>
  <c r="M55" i="10"/>
  <c r="L56" i="10"/>
  <c r="M56" i="10"/>
  <c r="L57" i="10"/>
  <c r="M57" i="10"/>
  <c r="K56" i="10"/>
  <c r="K57" i="10"/>
  <c r="M50" i="10"/>
  <c r="M51" i="10"/>
  <c r="M52" i="10"/>
  <c r="M53" i="10"/>
  <c r="L51" i="10"/>
  <c r="L52" i="10"/>
  <c r="L53" i="10"/>
  <c r="L50" i="10"/>
  <c r="K51" i="10"/>
  <c r="K52" i="10"/>
  <c r="K53" i="10"/>
  <c r="K50" i="10"/>
  <c r="M45" i="10"/>
  <c r="M46" i="10"/>
  <c r="M44" i="10"/>
  <c r="L45" i="10"/>
  <c r="L46" i="10"/>
  <c r="L44" i="10"/>
  <c r="K45" i="10"/>
  <c r="K46" i="10"/>
  <c r="N50" i="10"/>
  <c r="P60" i="10"/>
  <c r="O60" i="10"/>
  <c r="N60" i="10"/>
  <c r="P59" i="10"/>
  <c r="O59" i="10"/>
  <c r="N59" i="10"/>
  <c r="P58" i="10"/>
  <c r="N58" i="10"/>
  <c r="P57" i="10"/>
  <c r="O57" i="10"/>
  <c r="N57" i="10"/>
  <c r="P56" i="10"/>
  <c r="O56" i="10"/>
  <c r="N56" i="10"/>
  <c r="P55" i="10"/>
  <c r="O55" i="10"/>
  <c r="N55" i="10"/>
  <c r="P53" i="10"/>
  <c r="O53" i="10"/>
  <c r="N53" i="10"/>
  <c r="P52" i="10"/>
  <c r="O52" i="10"/>
  <c r="N52" i="10"/>
  <c r="P51" i="10"/>
  <c r="O51" i="10"/>
  <c r="N51" i="10"/>
  <c r="P50" i="10"/>
  <c r="O50" i="10"/>
  <c r="P46" i="10"/>
  <c r="O46" i="10"/>
  <c r="N46" i="10"/>
  <c r="P45" i="10"/>
  <c r="O45" i="10"/>
  <c r="N45" i="10"/>
  <c r="P44" i="10"/>
  <c r="O44" i="10"/>
  <c r="O51" i="5"/>
  <c r="P51" i="5"/>
  <c r="O52" i="5"/>
  <c r="P52" i="5"/>
  <c r="O53" i="5"/>
  <c r="P53" i="5"/>
  <c r="O55" i="5"/>
  <c r="P55" i="5"/>
  <c r="O56" i="5"/>
  <c r="P56" i="5"/>
  <c r="O57" i="5"/>
  <c r="P57" i="5"/>
  <c r="O58" i="5"/>
  <c r="P58" i="5"/>
  <c r="O59" i="5"/>
  <c r="P59" i="5"/>
  <c r="O60" i="5"/>
  <c r="P60" i="5"/>
  <c r="P50" i="5"/>
  <c r="O50" i="5"/>
  <c r="N51" i="5"/>
  <c r="N52" i="5"/>
  <c r="N53" i="5"/>
  <c r="N56" i="5"/>
  <c r="N57" i="5"/>
  <c r="N58" i="5"/>
  <c r="N59" i="5"/>
  <c r="N60" i="5"/>
  <c r="N50" i="5"/>
  <c r="N43" i="5"/>
  <c r="N42" i="5"/>
  <c r="N41" i="5"/>
  <c r="N37" i="5"/>
  <c r="N36" i="5"/>
  <c r="O41" i="5"/>
  <c r="P41" i="5"/>
  <c r="O42" i="5"/>
  <c r="P42" i="5"/>
  <c r="O43" i="5"/>
  <c r="P43" i="5"/>
  <c r="N44" i="5"/>
  <c r="O44" i="5"/>
  <c r="P44" i="5"/>
  <c r="N45" i="5"/>
  <c r="O45" i="5"/>
  <c r="P45" i="5"/>
  <c r="N46" i="5"/>
  <c r="O46" i="5"/>
  <c r="P46" i="5"/>
  <c r="O37" i="5"/>
  <c r="P37" i="5"/>
  <c r="N38" i="5"/>
  <c r="O38" i="5"/>
  <c r="P38" i="5"/>
  <c r="N39" i="5"/>
  <c r="O39" i="5"/>
  <c r="P39" i="5"/>
  <c r="P36" i="5"/>
  <c r="O36" i="5"/>
  <c r="M36" i="5"/>
  <c r="P61" i="10"/>
  <c r="N55" i="5"/>
  <c r="O47" i="10"/>
  <c r="P47" i="10"/>
  <c r="N47" i="10"/>
  <c r="O18" i="7"/>
  <c r="P18" i="7"/>
  <c r="O18" i="2"/>
  <c r="O42" i="2" s="1"/>
  <c r="P18" i="2"/>
  <c r="P41" i="2" s="1"/>
  <c r="N18" i="2"/>
  <c r="N41" i="2" s="1"/>
  <c r="O15" i="2"/>
  <c r="P15" i="2"/>
  <c r="N15" i="2"/>
  <c r="O38" i="8"/>
  <c r="P35" i="8"/>
  <c r="N41" i="8"/>
  <c r="N26" i="3"/>
  <c r="P42" i="3"/>
  <c r="O42" i="3"/>
  <c r="N42" i="3"/>
  <c r="P41" i="3"/>
  <c r="O41" i="3"/>
  <c r="N41" i="3"/>
  <c r="P40" i="3"/>
  <c r="O40" i="3"/>
  <c r="N40" i="3"/>
  <c r="P39" i="3"/>
  <c r="O39" i="3"/>
  <c r="N39" i="3"/>
  <c r="P38" i="3"/>
  <c r="O38" i="3"/>
  <c r="N38" i="3"/>
  <c r="P37" i="3"/>
  <c r="O37" i="3"/>
  <c r="N37" i="3"/>
  <c r="P36" i="3"/>
  <c r="O36" i="3"/>
  <c r="N36" i="3"/>
  <c r="P35" i="3"/>
  <c r="O35" i="3"/>
  <c r="N35" i="3"/>
  <c r="P34" i="3"/>
  <c r="O34" i="3"/>
  <c r="N34" i="3"/>
  <c r="P33" i="3"/>
  <c r="O33" i="3"/>
  <c r="N33" i="3"/>
  <c r="P32" i="3"/>
  <c r="O32" i="3"/>
  <c r="N32" i="3"/>
  <c r="P31" i="3"/>
  <c r="O31" i="3"/>
  <c r="N31" i="3"/>
  <c r="P30" i="3"/>
  <c r="O30" i="3"/>
  <c r="N30" i="3"/>
  <c r="P29" i="3"/>
  <c r="O29" i="3"/>
  <c r="N29" i="3"/>
  <c r="P28" i="3"/>
  <c r="O28" i="3"/>
  <c r="N28" i="3"/>
  <c r="P27" i="3"/>
  <c r="O27" i="3"/>
  <c r="N27" i="3"/>
  <c r="P26" i="3"/>
  <c r="O26" i="3"/>
  <c r="O30" i="8"/>
  <c r="P38" i="8"/>
  <c r="O39" i="8"/>
  <c r="O41" i="8"/>
  <c r="P27" i="8"/>
  <c r="O28" i="8"/>
  <c r="P30" i="8"/>
  <c r="O33" i="8"/>
  <c r="P33" i="8"/>
  <c r="N36" i="8"/>
  <c r="O36" i="8"/>
  <c r="N42" i="8"/>
  <c r="N28" i="8"/>
  <c r="P28" i="8"/>
  <c r="O34" i="8"/>
  <c r="N29" i="8"/>
  <c r="P31" i="8"/>
  <c r="O37" i="8"/>
  <c r="P42" i="8"/>
  <c r="N39" i="8"/>
  <c r="P41" i="8"/>
  <c r="N34" i="8"/>
  <c r="O31" i="8"/>
  <c r="N37" i="8"/>
  <c r="P39" i="8"/>
  <c r="O42" i="8"/>
  <c r="O26" i="8"/>
  <c r="P34" i="8"/>
  <c r="N40" i="8"/>
  <c r="P26" i="8"/>
  <c r="O29" i="8"/>
  <c r="N32" i="8"/>
  <c r="N35" i="8"/>
  <c r="P37" i="8"/>
  <c r="O40" i="8"/>
  <c r="N26" i="8"/>
  <c r="N31" i="8"/>
  <c r="P36" i="8"/>
  <c r="N27" i="8"/>
  <c r="P29" i="8"/>
  <c r="O32" i="8"/>
  <c r="O35" i="8"/>
  <c r="N38" i="8"/>
  <c r="P40" i="8"/>
  <c r="P32" i="8"/>
  <c r="O27" i="8"/>
  <c r="N30" i="8"/>
  <c r="N33" i="8"/>
  <c r="P22" i="9"/>
  <c r="P19" i="9"/>
  <c r="P20" i="9"/>
  <c r="P21" i="9"/>
  <c r="P23" i="9"/>
  <c r="P24" i="9"/>
  <c r="P25" i="9"/>
  <c r="P26" i="9"/>
  <c r="P18" i="9"/>
  <c r="O26" i="9"/>
  <c r="O19" i="9"/>
  <c r="O20" i="9"/>
  <c r="O21" i="9"/>
  <c r="O22" i="9"/>
  <c r="O23" i="9"/>
  <c r="O24" i="9"/>
  <c r="O25" i="9"/>
  <c r="N24" i="9"/>
  <c r="N19" i="9"/>
  <c r="N20" i="9"/>
  <c r="N21" i="9"/>
  <c r="N22" i="9"/>
  <c r="N23" i="9"/>
  <c r="N25" i="9"/>
  <c r="N26" i="9"/>
  <c r="N18" i="9"/>
  <c r="P19" i="4"/>
  <c r="P20" i="4"/>
  <c r="P21" i="4"/>
  <c r="P22" i="4"/>
  <c r="P23" i="4"/>
  <c r="P24" i="4"/>
  <c r="P25" i="4"/>
  <c r="P26" i="4"/>
  <c r="O21" i="4"/>
  <c r="O22" i="4"/>
  <c r="O23" i="4"/>
  <c r="O24" i="4"/>
  <c r="O25" i="4"/>
  <c r="O26" i="4"/>
  <c r="O18" i="4"/>
  <c r="N26" i="4"/>
  <c r="N19" i="4"/>
  <c r="N20" i="4"/>
  <c r="N21" i="4"/>
  <c r="N22" i="4"/>
  <c r="N23" i="4"/>
  <c r="N24" i="4"/>
  <c r="N25" i="4"/>
  <c r="N24" i="7"/>
  <c r="P43" i="7"/>
  <c r="O43" i="7"/>
  <c r="P37" i="7"/>
  <c r="O37" i="7"/>
  <c r="N37" i="7"/>
  <c r="O25" i="7"/>
  <c r="N25" i="7"/>
  <c r="O24" i="7"/>
  <c r="M24" i="7"/>
  <c r="O17" i="7"/>
  <c r="P17" i="7"/>
  <c r="N17" i="7"/>
  <c r="O27" i="6"/>
  <c r="P48" i="6"/>
  <c r="O48" i="6"/>
  <c r="N48" i="6"/>
  <c r="P47" i="6"/>
  <c r="O47" i="6"/>
  <c r="N47" i="6"/>
  <c r="P45" i="6"/>
  <c r="O45" i="6"/>
  <c r="N45" i="6"/>
  <c r="P44" i="6"/>
  <c r="O44" i="6"/>
  <c r="N44" i="6"/>
  <c r="P43" i="6"/>
  <c r="O43" i="6"/>
  <c r="N43" i="6"/>
  <c r="P42" i="6"/>
  <c r="N42" i="6"/>
  <c r="P40" i="6"/>
  <c r="O40" i="6"/>
  <c r="N40" i="6"/>
  <c r="P39" i="6"/>
  <c r="O39" i="6"/>
  <c r="N39" i="6"/>
  <c r="P38" i="6"/>
  <c r="O38" i="6"/>
  <c r="N38" i="6"/>
  <c r="P37" i="6"/>
  <c r="O37" i="6"/>
  <c r="P35" i="6"/>
  <c r="O35" i="6"/>
  <c r="N35" i="6"/>
  <c r="P34" i="6"/>
  <c r="O34" i="6"/>
  <c r="N34" i="6"/>
  <c r="P33" i="6"/>
  <c r="O33" i="6"/>
  <c r="N33" i="6"/>
  <c r="O30" i="6"/>
  <c r="O29" i="6"/>
  <c r="O28" i="6"/>
  <c r="P27" i="6"/>
  <c r="O47" i="1"/>
  <c r="O38" i="1"/>
  <c r="P30" i="1"/>
  <c r="O28" i="1"/>
  <c r="P48" i="1"/>
  <c r="O48" i="1"/>
  <c r="N48" i="1"/>
  <c r="P47" i="1"/>
  <c r="N47" i="1"/>
  <c r="P45" i="1"/>
  <c r="O45" i="1"/>
  <c r="N45" i="1"/>
  <c r="P44" i="1"/>
  <c r="O44" i="1"/>
  <c r="N44" i="1"/>
  <c r="P43" i="1"/>
  <c r="O43" i="1"/>
  <c r="N43" i="1"/>
  <c r="P42" i="1"/>
  <c r="O42" i="1"/>
  <c r="N42" i="1"/>
  <c r="P40" i="1"/>
  <c r="O40" i="1"/>
  <c r="N40" i="1"/>
  <c r="P39" i="1"/>
  <c r="O39" i="1"/>
  <c r="N39" i="1"/>
  <c r="P38" i="1"/>
  <c r="N38" i="1"/>
  <c r="P37" i="1"/>
  <c r="O37" i="1"/>
  <c r="N37" i="1"/>
  <c r="P35" i="1"/>
  <c r="O35" i="1"/>
  <c r="N35" i="1"/>
  <c r="P34" i="1"/>
  <c r="O34" i="1"/>
  <c r="N34" i="1"/>
  <c r="P33" i="1"/>
  <c r="O33" i="1"/>
  <c r="N33" i="1"/>
  <c r="P28" i="1"/>
  <c r="M48" i="1"/>
  <c r="L48" i="1"/>
  <c r="K48" i="1"/>
  <c r="M47" i="1"/>
  <c r="L47" i="1"/>
  <c r="K47" i="1"/>
  <c r="M45" i="1"/>
  <c r="L45" i="1"/>
  <c r="K45" i="1"/>
  <c r="M44" i="1"/>
  <c r="L44" i="1"/>
  <c r="K44" i="1"/>
  <c r="M43" i="1"/>
  <c r="L43" i="1"/>
  <c r="K43" i="1"/>
  <c r="M42" i="1"/>
  <c r="L42" i="1"/>
  <c r="K42" i="1"/>
  <c r="M40" i="1"/>
  <c r="L40" i="1"/>
  <c r="K40" i="1"/>
  <c r="M39" i="1"/>
  <c r="L39" i="1"/>
  <c r="K39" i="1"/>
  <c r="M38" i="1"/>
  <c r="L38" i="1"/>
  <c r="K38" i="1"/>
  <c r="M37" i="1"/>
  <c r="L37" i="1"/>
  <c r="K37" i="1"/>
  <c r="M35" i="1"/>
  <c r="L35" i="1"/>
  <c r="K35" i="1"/>
  <c r="M34" i="1"/>
  <c r="L34" i="1"/>
  <c r="K34" i="1"/>
  <c r="M33" i="1"/>
  <c r="L33" i="1"/>
  <c r="K33" i="1"/>
  <c r="M30" i="1"/>
  <c r="L30" i="1"/>
  <c r="L29" i="1"/>
  <c r="M28" i="1"/>
  <c r="L28" i="1"/>
  <c r="M27" i="1"/>
  <c r="O27" i="1"/>
  <c r="P27" i="1"/>
  <c r="N30" i="1"/>
  <c r="N29" i="1"/>
  <c r="K47" i="6"/>
  <c r="M50" i="5"/>
  <c r="L55" i="5"/>
  <c r="M47" i="6"/>
  <c r="L48" i="6"/>
  <c r="L48" i="8"/>
  <c r="L47" i="8"/>
  <c r="L46" i="8"/>
  <c r="L45" i="8"/>
  <c r="L52" i="7"/>
  <c r="L51" i="7"/>
  <c r="L50" i="7"/>
  <c r="L49" i="7"/>
  <c r="M46" i="7"/>
  <c r="L46" i="7"/>
  <c r="K46" i="7"/>
  <c r="M45" i="7"/>
  <c r="L45" i="7"/>
  <c r="K45" i="7"/>
  <c r="M43" i="7"/>
  <c r="L43" i="7"/>
  <c r="K43" i="7"/>
  <c r="M37" i="7"/>
  <c r="L37" i="7"/>
  <c r="K37" i="7"/>
  <c r="L25" i="7"/>
  <c r="K25" i="7"/>
  <c r="L24" i="7"/>
  <c r="L54" i="6"/>
  <c r="L53" i="6"/>
  <c r="L52" i="6"/>
  <c r="L51" i="6"/>
  <c r="M48" i="6"/>
  <c r="K48" i="6"/>
  <c r="L47" i="6"/>
  <c r="M45" i="6"/>
  <c r="L45" i="6"/>
  <c r="K45" i="6"/>
  <c r="M44" i="6"/>
  <c r="L44" i="6"/>
  <c r="K44" i="6"/>
  <c r="M43" i="6"/>
  <c r="L43" i="6"/>
  <c r="K43" i="6"/>
  <c r="M42" i="6"/>
  <c r="L42" i="6"/>
  <c r="K42" i="6"/>
  <c r="M40" i="6"/>
  <c r="L40" i="6"/>
  <c r="K40" i="6"/>
  <c r="M39" i="6"/>
  <c r="L39" i="6"/>
  <c r="K39" i="6"/>
  <c r="M38" i="6"/>
  <c r="L38" i="6"/>
  <c r="K38" i="6"/>
  <c r="M37" i="6"/>
  <c r="L37" i="6"/>
  <c r="M35" i="6"/>
  <c r="L35" i="6"/>
  <c r="K35" i="6"/>
  <c r="M34" i="6"/>
  <c r="L34" i="6"/>
  <c r="M33" i="6"/>
  <c r="L33" i="6"/>
  <c r="K33" i="6"/>
  <c r="M30" i="6"/>
  <c r="L30" i="6"/>
  <c r="K30" i="6"/>
  <c r="M29" i="6"/>
  <c r="L29" i="6"/>
  <c r="K29" i="6"/>
  <c r="M28" i="6"/>
  <c r="L28" i="6"/>
  <c r="M27" i="6"/>
  <c r="L27" i="6"/>
  <c r="M60" i="5"/>
  <c r="L60" i="5"/>
  <c r="K60" i="5"/>
  <c r="M59" i="5"/>
  <c r="L59" i="5"/>
  <c r="K59" i="5"/>
  <c r="M58" i="5"/>
  <c r="L58" i="5"/>
  <c r="K58" i="5"/>
  <c r="M57" i="5"/>
  <c r="L57" i="5"/>
  <c r="K57" i="5"/>
  <c r="M56" i="5"/>
  <c r="L56" i="5"/>
  <c r="K56" i="5"/>
  <c r="M55" i="5"/>
  <c r="K55" i="5"/>
  <c r="M53" i="5"/>
  <c r="L53" i="5"/>
  <c r="K53" i="5"/>
  <c r="M52" i="5"/>
  <c r="L52" i="5"/>
  <c r="K52" i="5"/>
  <c r="M51" i="5"/>
  <c r="L51" i="5"/>
  <c r="K51" i="5"/>
  <c r="L50" i="5"/>
  <c r="K50" i="5"/>
  <c r="L47" i="5"/>
  <c r="L46" i="5"/>
  <c r="K46" i="5"/>
  <c r="L45" i="5"/>
  <c r="K45" i="5"/>
  <c r="L44" i="5"/>
  <c r="K44" i="5"/>
  <c r="M43" i="5"/>
  <c r="L43" i="5"/>
  <c r="K43" i="5"/>
  <c r="M42" i="5"/>
  <c r="L42" i="5"/>
  <c r="K42" i="5"/>
  <c r="M41" i="5"/>
  <c r="L41" i="5"/>
  <c r="K41" i="5"/>
  <c r="M39" i="5"/>
  <c r="L39" i="5"/>
  <c r="K39" i="5"/>
  <c r="M38" i="5"/>
  <c r="L38" i="5"/>
  <c r="K38" i="5"/>
  <c r="M37" i="5"/>
  <c r="L37" i="5"/>
  <c r="K37" i="5"/>
  <c r="L36" i="5"/>
  <c r="K36" i="5"/>
  <c r="L48" i="3"/>
  <c r="L47" i="3"/>
  <c r="L46" i="3"/>
  <c r="L45" i="3"/>
  <c r="K42" i="3"/>
  <c r="K41" i="3"/>
  <c r="K40" i="3"/>
  <c r="K39" i="3"/>
  <c r="K38" i="3"/>
  <c r="K37" i="3"/>
  <c r="K36" i="3"/>
  <c r="K35" i="3"/>
  <c r="K34" i="3"/>
  <c r="K33" i="3"/>
  <c r="K32" i="3"/>
  <c r="K31" i="3"/>
  <c r="K30" i="3"/>
  <c r="K29" i="3"/>
  <c r="K28" i="3"/>
  <c r="K27" i="3"/>
  <c r="K26" i="3"/>
  <c r="O52" i="2"/>
  <c r="O51" i="2"/>
  <c r="O50" i="2"/>
  <c r="O49" i="2"/>
  <c r="M35" i="2"/>
  <c r="L35" i="2"/>
  <c r="K35" i="2"/>
  <c r="M34" i="2"/>
  <c r="L34" i="2"/>
  <c r="K34" i="2"/>
  <c r="M33" i="2"/>
  <c r="L33" i="2"/>
  <c r="K33" i="2"/>
  <c r="M32" i="2"/>
  <c r="L32" i="2"/>
  <c r="K32" i="2"/>
  <c r="L30" i="2"/>
  <c r="K30" i="2"/>
  <c r="M29" i="2"/>
  <c r="L29" i="2"/>
  <c r="K29" i="2"/>
  <c r="M28" i="2"/>
  <c r="K28" i="2"/>
  <c r="M24" i="2"/>
  <c r="M18" i="2"/>
  <c r="M41" i="2" s="1"/>
  <c r="L18" i="2"/>
  <c r="L42" i="2" s="1"/>
  <c r="M17" i="2"/>
  <c r="L17" i="2"/>
  <c r="M24" i="9" l="1"/>
  <c r="L27" i="3"/>
  <c r="L31" i="3"/>
  <c r="L26" i="3"/>
  <c r="L35" i="3"/>
  <c r="L42" i="3"/>
  <c r="M40" i="8"/>
  <c r="M25" i="9"/>
  <c r="M18" i="9"/>
  <c r="M21" i="9"/>
  <c r="L34" i="3"/>
  <c r="L23" i="9"/>
  <c r="M23" i="9"/>
  <c r="P48" i="10"/>
  <c r="L48" i="10"/>
  <c r="L61" i="10"/>
  <c r="N61" i="10"/>
  <c r="M61" i="10"/>
  <c r="O61" i="10"/>
  <c r="K61" i="10"/>
  <c r="K44" i="7"/>
  <c r="L38" i="7"/>
  <c r="L44" i="7"/>
  <c r="K38" i="7"/>
  <c r="M38" i="7"/>
  <c r="M44" i="7"/>
  <c r="N38" i="7"/>
  <c r="K40" i="7"/>
  <c r="P38" i="7"/>
  <c r="O38" i="7"/>
  <c r="P42" i="7"/>
  <c r="N40" i="7"/>
  <c r="O41" i="7"/>
  <c r="M41" i="7"/>
  <c r="L41" i="7"/>
  <c r="P48" i="5"/>
  <c r="K48" i="5"/>
  <c r="P34" i="5"/>
  <c r="K34" i="5"/>
  <c r="L34" i="5"/>
  <c r="M34" i="5"/>
  <c r="O34" i="5"/>
  <c r="N34" i="5"/>
  <c r="M48" i="5"/>
  <c r="N48" i="5"/>
  <c r="O48" i="5"/>
  <c r="L48" i="5"/>
  <c r="K48" i="10"/>
  <c r="N48" i="10"/>
  <c r="O48" i="10"/>
  <c r="M48" i="10"/>
  <c r="M19" i="9"/>
  <c r="M26" i="9"/>
  <c r="M20" i="9"/>
  <c r="N28" i="1"/>
  <c r="M40" i="7"/>
  <c r="O42" i="7"/>
  <c r="M36" i="3"/>
  <c r="K28" i="6"/>
  <c r="K19" i="9"/>
  <c r="K18" i="9"/>
  <c r="O40" i="2"/>
  <c r="P40" i="2"/>
  <c r="N38" i="2"/>
  <c r="M28" i="3"/>
  <c r="M39" i="3"/>
  <c r="K26" i="9"/>
  <c r="P37" i="2"/>
  <c r="O37" i="2"/>
  <c r="L40" i="7"/>
  <c r="L19" i="9"/>
  <c r="L20" i="9"/>
  <c r="L42" i="7"/>
  <c r="L21" i="9"/>
  <c r="L26" i="9"/>
  <c r="K27" i="6"/>
  <c r="M31" i="8"/>
  <c r="M37" i="8"/>
  <c r="K41" i="2"/>
  <c r="K40" i="2"/>
  <c r="K28" i="1"/>
  <c r="M42" i="2"/>
  <c r="O34" i="10"/>
  <c r="N34" i="10"/>
  <c r="P34" i="10"/>
  <c r="O40" i="7"/>
  <c r="P40" i="7"/>
  <c r="P41" i="7"/>
  <c r="N27" i="6"/>
  <c r="O38" i="2"/>
  <c r="O41" i="2"/>
  <c r="P42" i="2"/>
  <c r="N42" i="2"/>
  <c r="N40" i="2"/>
  <c r="P38" i="2"/>
  <c r="N37" i="2"/>
  <c r="N27" i="1"/>
  <c r="L24" i="9"/>
  <c r="K25" i="9"/>
  <c r="L18" i="9"/>
  <c r="K22" i="9"/>
  <c r="L25" i="9"/>
  <c r="K27" i="1"/>
  <c r="K34" i="10"/>
  <c r="K33" i="8"/>
  <c r="K27" i="8"/>
  <c r="N28" i="6"/>
  <c r="L34" i="10"/>
  <c r="M34" i="10"/>
  <c r="K20" i="9"/>
  <c r="K23" i="9"/>
  <c r="K24" i="9"/>
  <c r="K21" i="9"/>
  <c r="M32" i="8"/>
  <c r="M38" i="8"/>
  <c r="M34" i="8"/>
  <c r="M27" i="8"/>
  <c r="M35" i="8"/>
  <c r="M30" i="8"/>
  <c r="M33" i="8"/>
  <c r="M28" i="8"/>
  <c r="M36" i="8"/>
  <c r="M41" i="8"/>
  <c r="M42" i="8"/>
  <c r="M26" i="8"/>
  <c r="L29" i="8"/>
  <c r="M29" i="8"/>
  <c r="L34" i="8"/>
  <c r="L38" i="8"/>
  <c r="L39" i="8"/>
  <c r="L42" i="8"/>
  <c r="L26" i="8"/>
  <c r="L30" i="8"/>
  <c r="L31" i="8"/>
  <c r="L35" i="8"/>
  <c r="L32" i="8"/>
  <c r="L36" i="8"/>
  <c r="L28" i="8"/>
  <c r="L41" i="8"/>
  <c r="L27" i="8"/>
  <c r="L40" i="8"/>
  <c r="L33" i="8"/>
  <c r="K39" i="8"/>
  <c r="K28" i="8"/>
  <c r="K31" i="8"/>
  <c r="K34" i="8"/>
  <c r="K29" i="8"/>
  <c r="K32" i="8"/>
  <c r="K42" i="8"/>
  <c r="K37" i="8"/>
  <c r="K35" i="8"/>
  <c r="K40" i="8"/>
  <c r="K38" i="8"/>
  <c r="K41" i="8"/>
  <c r="K36" i="8"/>
  <c r="K26" i="8"/>
  <c r="K30" i="8"/>
  <c r="M26" i="3"/>
  <c r="L29" i="3"/>
  <c r="M34" i="3"/>
  <c r="L37" i="3"/>
  <c r="L40" i="3"/>
  <c r="M29" i="3"/>
  <c r="L32" i="3"/>
  <c r="M37" i="3"/>
  <c r="M40" i="3"/>
  <c r="M32" i="3"/>
  <c r="L33" i="3"/>
  <c r="L38" i="3"/>
  <c r="M31" i="3"/>
  <c r="M27" i="3"/>
  <c r="L30" i="3"/>
  <c r="M35" i="3"/>
  <c r="M38" i="3"/>
  <c r="L41" i="3"/>
  <c r="M42" i="3"/>
  <c r="M30" i="3"/>
  <c r="M41" i="3"/>
  <c r="L28" i="3"/>
  <c r="L36" i="3"/>
  <c r="K41" i="7"/>
  <c r="K42" i="7"/>
  <c r="N41" i="7"/>
  <c r="N42" i="7"/>
  <c r="M40" i="2"/>
  <c r="L40" i="2"/>
  <c r="L41" i="2"/>
  <c r="O58" i="10"/>
  <c r="L39" i="7" l="1"/>
  <c r="M39" i="7"/>
  <c r="M39" i="2"/>
  <c r="O39" i="7"/>
  <c r="K39" i="2"/>
  <c r="P39" i="7"/>
  <c r="N39" i="7"/>
  <c r="K39" i="7"/>
  <c r="L39" i="2"/>
  <c r="H5" i="3"/>
  <c r="H41" i="3" s="1"/>
  <c r="H29" i="3"/>
  <c r="H36" i="3"/>
  <c r="H28" i="3"/>
  <c r="H26" i="3"/>
  <c r="H32" i="3" l="1"/>
  <c r="H37" i="3"/>
  <c r="H38" i="3"/>
  <c r="H42" i="3"/>
  <c r="H31" i="3"/>
  <c r="H39" i="3"/>
  <c r="H33" i="3"/>
  <c r="H40" i="3"/>
  <c r="H34" i="3"/>
  <c r="H27" i="3"/>
  <c r="H30" i="3"/>
  <c r="H35" i="3"/>
  <c r="B38" i="2"/>
  <c r="L26" i="4" l="1"/>
  <c r="L19" i="4"/>
  <c r="L20" i="4"/>
  <c r="L22" i="4"/>
  <c r="L24" i="4"/>
  <c r="L18" i="4"/>
  <c r="L25" i="4"/>
  <c r="K25" i="4"/>
  <c r="K20" i="4"/>
  <c r="K22" i="4"/>
  <c r="K23" i="4"/>
  <c r="K24" i="4"/>
  <c r="K21" i="4"/>
  <c r="K19" i="4"/>
  <c r="K26" i="4"/>
  <c r="M22" i="4"/>
  <c r="M26" i="4"/>
  <c r="M23" i="4"/>
  <c r="M24" i="4"/>
  <c r="M20" i="4"/>
  <c r="M25" i="4"/>
  <c r="M18" i="4"/>
  <c r="M21" i="4"/>
</calcChain>
</file>

<file path=xl/sharedStrings.xml><?xml version="1.0" encoding="utf-8"?>
<sst xmlns="http://schemas.openxmlformats.org/spreadsheetml/2006/main" count="682" uniqueCount="105">
  <si>
    <t>Labour Market Indicator</t>
  </si>
  <si>
    <t>Total</t>
  </si>
  <si>
    <t>Male</t>
  </si>
  <si>
    <t>Female</t>
  </si>
  <si>
    <t>Number</t>
  </si>
  <si>
    <t>Working Age Population 
(aged 15 years and over)</t>
  </si>
  <si>
    <t>Labour Force</t>
  </si>
  <si>
    <t>Employed</t>
  </si>
  <si>
    <t>Age Group</t>
  </si>
  <si>
    <t>15 – 24</t>
  </si>
  <si>
    <t>25 – 64</t>
  </si>
  <si>
    <t>65 and over</t>
  </si>
  <si>
    <t>Educational Attainment</t>
  </si>
  <si>
    <t>Primary and below</t>
  </si>
  <si>
    <t>Secondary</t>
  </si>
  <si>
    <t>Technical and vocational</t>
  </si>
  <si>
    <t>Tertiary</t>
  </si>
  <si>
    <t>Employment Status</t>
  </si>
  <si>
    <t>Employees</t>
  </si>
  <si>
    <t>Employers</t>
  </si>
  <si>
    <t>Own-account workers</t>
  </si>
  <si>
    <t>Contributing family workers</t>
  </si>
  <si>
    <t>Sector</t>
  </si>
  <si>
    <t>Public</t>
  </si>
  <si>
    <t>Private</t>
  </si>
  <si>
    <t>Percentage (%)</t>
  </si>
  <si>
    <t>Labour Force Participation Rate</t>
  </si>
  <si>
    <t>Employment to Population Ratio</t>
  </si>
  <si>
    <t>C</t>
  </si>
  <si>
    <t xml:space="preserve">  </t>
  </si>
  <si>
    <t>Unemployed</t>
  </si>
  <si>
    <t>Outside Labour Force</t>
  </si>
  <si>
    <t>Potential labour force</t>
  </si>
  <si>
    <t>Other outside labour force</t>
  </si>
  <si>
    <t>Labour Underutilization</t>
  </si>
  <si>
    <t>Unemployment</t>
  </si>
  <si>
    <t>Time-related underemployment</t>
  </si>
  <si>
    <t>Unemployed Rate</t>
  </si>
  <si>
    <t>Youth Unemployment Rate</t>
  </si>
  <si>
    <t xml:space="preserve">Unemployed </t>
  </si>
  <si>
    <t>LU1 (Unemployment rate)</t>
  </si>
  <si>
    <t>LU2 (Combined rate of time-related underemployment and unemployment)</t>
  </si>
  <si>
    <t>LU3 (Combined rate of unemployment and potential labour force)</t>
  </si>
  <si>
    <t>LU4 (Composite measure of labour Underutilization)</t>
  </si>
  <si>
    <t>Penduduk mengikut Ugama</t>
  </si>
  <si>
    <t>Islam</t>
  </si>
  <si>
    <t>Kristian</t>
  </si>
  <si>
    <t>Buddha</t>
  </si>
  <si>
    <t>Lain-lain</t>
  </si>
  <si>
    <t>Employed Population by Type of Economic Activity</t>
  </si>
  <si>
    <t>Agriculture, Forestry and Fishery</t>
  </si>
  <si>
    <t>Mining and Quarrying</t>
  </si>
  <si>
    <t>Manufacturing</t>
  </si>
  <si>
    <t>Electricity, Gas, Water Supply and Other  Industrial Activities</t>
  </si>
  <si>
    <t>Construction</t>
  </si>
  <si>
    <t>Wholesale and Retail Trade</t>
  </si>
  <si>
    <t>Accommodation and Food Service Activities</t>
  </si>
  <si>
    <t>Transportation and Storage</t>
  </si>
  <si>
    <t>Information and Communication</t>
  </si>
  <si>
    <t>Financial and Insurance Activities</t>
  </si>
  <si>
    <t>Real Estate Activities</t>
  </si>
  <si>
    <t>Professional, Technical, Administrative and Support Services</t>
  </si>
  <si>
    <t>Public Administration</t>
  </si>
  <si>
    <t>Education</t>
  </si>
  <si>
    <t>Human Health and Social Work Activities</t>
  </si>
  <si>
    <t>Other Service Activities</t>
  </si>
  <si>
    <t>Activities of Households as Employers of  Domestic Personnel</t>
  </si>
  <si>
    <t xml:space="preserve">Employed Population by Occupation </t>
  </si>
  <si>
    <t>Managers and Senior Officials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</si>
  <si>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</si>
  <si>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</si>
  <si>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</si>
  <si>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</si>
  <si>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</si>
  <si>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</si>
  <si>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</si>
  <si>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</si>
  <si>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HOURS</t>
  </si>
  <si>
    <t>Average hours usually worked per week</t>
  </si>
  <si>
    <t>Main employment/job</t>
  </si>
  <si>
    <t>Secondary employment/jobs</t>
  </si>
  <si>
    <t>BND</t>
  </si>
  <si>
    <t xml:space="preserve">Average monthly income </t>
  </si>
  <si>
    <t xml:space="preserve">Median income </t>
  </si>
  <si>
    <t>Informal Sector</t>
  </si>
  <si>
    <t>Main Branch of Economic Activity</t>
  </si>
  <si>
    <t>Agriculture</t>
  </si>
  <si>
    <t>Industry</t>
  </si>
  <si>
    <t>Services</t>
  </si>
  <si>
    <t>Activities of Households as Employers of Domestic Personnel</t>
  </si>
  <si>
    <t>Professional, Technical. Administrative and Support Services</t>
  </si>
  <si>
    <t>Informal Employment</t>
  </si>
  <si>
    <t>Local</t>
  </si>
  <si>
    <t>Non-Local</t>
  </si>
  <si>
    <t>Secondary employment/job</t>
  </si>
  <si>
    <t>Source :  Department of Economic Planning and Statistics, Ministry of Finance and Economy</t>
  </si>
  <si>
    <t>Notes: 
1. The Labour Force statistics obtained from the Labour Force Survey (LFS) year 2017 to 2020 are revised based on the final data of the Population and Housing Census (BPP) 2021 and the Labour Force Survey (LFS) 2021.
2. Data may not add up to the total due to the rounding.</t>
  </si>
  <si>
    <t>-</t>
  </si>
  <si>
    <t>Table 1: Labour Market Indicator by Sex, 2017 to 2021</t>
  </si>
  <si>
    <r>
      <t xml:space="preserve">Table 1: Labour Market Indicator by Sex, </t>
    </r>
    <r>
      <rPr>
        <b/>
        <sz val="20"/>
        <rFont val="Century Gothic"/>
        <family val="2"/>
      </rPr>
      <t xml:space="preserve">2017 to 2021 </t>
    </r>
    <r>
      <rPr>
        <b/>
        <sz val="20"/>
        <color theme="1"/>
        <rFont val="Century Gothic"/>
        <family val="2"/>
      </rPr>
      <t>(continued)</t>
    </r>
  </si>
  <si>
    <t>Table 1: Labour Market Indicator by Sex, 2017 to 2021 (continued)</t>
  </si>
  <si>
    <r>
      <t>Table 1: Labour Market Indicator by Sex,</t>
    </r>
    <r>
      <rPr>
        <b/>
        <sz val="18"/>
        <color rgb="FFFF0000"/>
        <rFont val="Century Gothic"/>
        <family val="2"/>
      </rPr>
      <t xml:space="preserve"> </t>
    </r>
    <r>
      <rPr>
        <b/>
        <sz val="18"/>
        <color theme="1"/>
        <rFont val="Century Gothic"/>
        <family val="2"/>
      </rPr>
      <t>2017 to 2021 (continued)</t>
    </r>
  </si>
  <si>
    <t>Table 2: Labour Market Indicator by Local and Non-local, 2017 to 2021</t>
  </si>
  <si>
    <r>
      <t>Table 2: Labour Market Indicator by Local and Non-local,</t>
    </r>
    <r>
      <rPr>
        <b/>
        <sz val="20"/>
        <rFont val="Century Gothic"/>
        <family val="2"/>
      </rPr>
      <t xml:space="preserve"> 2017 to 2021 (continued)</t>
    </r>
  </si>
  <si>
    <t>Table 2: Labour Market Indicator by Local and Non-local, 2017 to 2021 (continued)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</si>
</sst>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
    <numFmt numFmtId="166" formatCode="_(* #,##0_);_(* \(#,##0\);_(* &quot;-&quot;??_);_(@_)"/>
    <numFmt numFmtId="167" formatCode="_(* #,##0.0_);_(* \(#,##0.0\);_(* &quot;-&quot;??_);_(@_)"/>
  </numFmts>
  <fonts count="30" x14ac:knownFonts="1">
    <font>
      <sz val="11"/>
      <color theme="1"/>
      <name val="Calibri"/>
      <family val="2"/>
      <scheme val="minor"/>
    </font>
    <font>
      <sz val="11"/>
      <color theme="1"/>
      <name val="Calibri"/>
      <family val="2"/>
      <scheme val="minor"/>
    </font>
    <font>
      <b/>
      <sz val="20"/>
      <color theme="1"/>
      <name val="Century Gothic"/>
      <family val="2"/>
    </font>
    <font>
      <sz val="18"/>
      <color theme="1"/>
      <name val="Tw Cen MT"/>
      <family val="2"/>
    </font>
    <font>
      <b/>
      <sz val="20"/>
      <name val="Century Gothic"/>
      <family val="2"/>
    </font>
    <font>
      <b/>
      <sz val="20"/>
      <color theme="0"/>
      <name val="Century Gothic"/>
      <family val="2"/>
    </font>
    <font>
      <b/>
      <u/>
      <sz val="20"/>
      <name val="Century Gothic"/>
      <family val="2"/>
    </font>
    <font>
      <sz val="10"/>
      <name val="Arial"/>
      <family val="2"/>
    </font>
    <font>
      <sz val="20"/>
      <name val="Century Gothic"/>
      <family val="2"/>
    </font>
    <font>
      <sz val="20"/>
      <color rgb="FF00B050"/>
      <name val="Century Gothic"/>
      <family val="2"/>
    </font>
    <font>
      <sz val="20"/>
      <color theme="1"/>
      <name val="Century Gothic"/>
      <family val="2"/>
    </font>
    <font>
      <sz val="20"/>
      <color theme="1"/>
      <name val="Tw Cen MT"/>
      <family val="2"/>
    </font>
    <font>
      <sz val="18"/>
      <color theme="1"/>
      <name val="Century Gothic"/>
      <family val="2"/>
    </font>
    <font>
      <b/>
      <sz val="20"/>
      <color theme="1"/>
      <name val="Tw Cen MT"/>
      <family val="2"/>
    </font>
    <font>
      <sz val="16"/>
      <name val="Century Gothic"/>
      <family val="2"/>
    </font>
    <font>
      <sz val="18"/>
      <name val="Century Gothic"/>
      <family val="2"/>
    </font>
    <font>
      <b/>
      <sz val="18"/>
      <color theme="1"/>
      <name val="Century Gothic"/>
      <family val="2"/>
    </font>
    <font>
      <b/>
      <sz val="18"/>
      <color rgb="FFFF0000"/>
      <name val="Century Gothic"/>
      <family val="2"/>
    </font>
    <font>
      <b/>
      <sz val="18"/>
      <name val="Century Gothic"/>
      <family val="2"/>
    </font>
    <font>
      <b/>
      <sz val="18"/>
      <color theme="0"/>
      <name val="Century Gothic"/>
      <family val="2"/>
    </font>
    <font>
      <b/>
      <u/>
      <sz val="18"/>
      <name val="Century Gothic"/>
      <family val="2"/>
    </font>
    <font>
      <i/>
      <sz val="18"/>
      <name val="Century Gothic"/>
      <family val="2"/>
    </font>
    <font>
      <i/>
      <sz val="16"/>
      <name val="Calibri"/>
      <family val="2"/>
      <scheme val="minor"/>
    </font>
    <font>
      <i/>
      <sz val="16"/>
      <color theme="1"/>
      <name val="Calibri"/>
      <family val="2"/>
      <scheme val="minor"/>
    </font>
    <font>
      <sz val="20"/>
      <color rgb="FFFF0000"/>
      <name val="Century Gothic"/>
      <family val="2"/>
    </font>
    <font>
      <b/>
      <sz val="20"/>
      <color rgb="FFFF0000"/>
      <name val="Century Gothic"/>
      <family val="2"/>
    </font>
    <font>
      <sz val="18"/>
      <color rgb="FFFF0000"/>
      <name val="Century Gothic"/>
      <family val="2"/>
    </font>
    <font>
      <sz val="18"/>
      <color rgb="FFFF0000"/>
      <name val="Tw Cen MT"/>
      <family val="2"/>
    </font>
    <font>
      <i/>
      <sz val="16"/>
      <color rgb="FFFF0000"/>
      <name val="Calibri"/>
      <family val="2"/>
      <scheme val="minor"/>
    </font>
    <font>
      <sz val="20"/>
      <color rgb="FFFF0000"/>
      <name val="Tw Cen MT"/>
      <family val="2"/>
    </font>
  </fonts>
  <fills count="5">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s>
  <borders count="9">
    <border>
      <left/>
      <right/>
      <top/>
      <bottom/>
      <diagonal/>
    </border>
    <border>
      <left/>
      <right/>
      <top/>
      <bottom style="thick">
        <color theme="9"/>
      </bottom>
      <diagonal/>
    </border>
    <border>
      <left/>
      <right/>
      <top style="thick">
        <color theme="9"/>
      </top>
      <bottom/>
      <diagonal/>
    </border>
    <border>
      <left style="medium">
        <color rgb="FFFFFFFF"/>
      </left>
      <right/>
      <top style="thick">
        <color theme="9"/>
      </top>
      <bottom style="thick">
        <color rgb="FFFFFFFF"/>
      </bottom>
      <diagonal/>
    </border>
    <border>
      <left/>
      <right/>
      <top style="thick">
        <color theme="9"/>
      </top>
      <bottom style="thick">
        <color rgb="FFFFFFFF"/>
      </bottom>
      <diagonal/>
    </border>
    <border>
      <left style="medium">
        <color rgb="FFFFFFFF"/>
      </left>
      <right/>
      <top style="medium">
        <color rgb="FFFFFFFF"/>
      </top>
      <bottom style="thick">
        <color rgb="FFFFFFFF"/>
      </bottom>
      <diagonal/>
    </border>
    <border>
      <left/>
      <right/>
      <top style="medium">
        <color rgb="FFFFFFFF"/>
      </top>
      <bottom style="thick">
        <color theme="9"/>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3">
    <xf numFmtId="0" fontId="0" fillId="0" borderId="0"/>
    <xf numFmtId="43" fontId="1" fillId="0" borderId="0" applyFont="0" applyFill="0" applyBorder="0" applyAlignment="0" applyProtection="0"/>
    <xf numFmtId="0" fontId="7" fillId="0" borderId="0"/>
  </cellStyleXfs>
  <cellXfs count="121">
    <xf numFmtId="0" fontId="0" fillId="0" borderId="0" xfId="0"/>
    <xf numFmtId="0" fontId="3" fillId="0" borderId="0" xfId="0" applyFont="1"/>
    <xf numFmtId="0" fontId="5" fillId="2" borderId="5" xfId="0" applyFont="1" applyFill="1" applyBorder="1" applyAlignment="1">
      <alignment horizontal="center" vertical="center" wrapText="1"/>
    </xf>
    <xf numFmtId="0" fontId="6" fillId="3" borderId="0" xfId="0" applyFont="1" applyFill="1" applyAlignment="1">
      <alignment vertical="top" wrapText="1"/>
    </xf>
    <xf numFmtId="3" fontId="4" fillId="4" borderId="0" xfId="0" applyNumberFormat="1" applyFont="1" applyFill="1" applyAlignment="1">
      <alignment vertical="top" wrapText="1"/>
    </xf>
    <xf numFmtId="164" fontId="4" fillId="4" borderId="0" xfId="0" applyNumberFormat="1" applyFont="1" applyFill="1" applyAlignment="1">
      <alignment vertical="top" wrapText="1"/>
    </xf>
    <xf numFmtId="0" fontId="4" fillId="3" borderId="0" xfId="0" applyFont="1" applyFill="1" applyAlignment="1">
      <alignment vertical="center" wrapText="1"/>
    </xf>
    <xf numFmtId="3" fontId="4" fillId="4" borderId="0" xfId="0" applyNumberFormat="1" applyFont="1" applyFill="1" applyAlignment="1">
      <alignment horizontal="right" vertical="top" wrapText="1"/>
    </xf>
    <xf numFmtId="0" fontId="3" fillId="0" borderId="0" xfId="0" applyFont="1" applyAlignment="1">
      <alignment vertical="center"/>
    </xf>
    <xf numFmtId="0" fontId="4" fillId="3" borderId="0" xfId="0" applyFont="1" applyFill="1" applyAlignment="1">
      <alignment horizontal="left" vertical="center" wrapText="1" indent="2"/>
    </xf>
    <xf numFmtId="3" fontId="8" fillId="4" borderId="0" xfId="0" applyNumberFormat="1" applyFont="1" applyFill="1" applyAlignment="1">
      <alignment horizontal="right" vertical="top" wrapText="1"/>
    </xf>
    <xf numFmtId="3" fontId="3" fillId="0" borderId="0" xfId="0" applyNumberFormat="1" applyFont="1" applyAlignment="1">
      <alignment vertical="center"/>
    </xf>
    <xf numFmtId="0" fontId="8" fillId="3" borderId="0" xfId="0" applyFont="1" applyFill="1" applyAlignment="1">
      <alignment horizontal="left" vertical="center" wrapText="1" indent="5"/>
    </xf>
    <xf numFmtId="3" fontId="8" fillId="4" borderId="0" xfId="0" applyNumberFormat="1" applyFont="1" applyFill="1" applyAlignment="1">
      <alignment vertical="center" wrapText="1"/>
    </xf>
    <xf numFmtId="0" fontId="6" fillId="3" borderId="0" xfId="0" applyFont="1" applyFill="1" applyAlignment="1">
      <alignment horizontal="left" vertical="center" wrapText="1"/>
    </xf>
    <xf numFmtId="165" fontId="4" fillId="4" borderId="0" xfId="0" applyNumberFormat="1" applyFont="1" applyFill="1" applyAlignment="1">
      <alignment horizontal="right" vertical="top" wrapText="1"/>
    </xf>
    <xf numFmtId="164" fontId="4" fillId="4" borderId="0" xfId="0" applyNumberFormat="1" applyFont="1" applyFill="1" applyAlignment="1">
      <alignment horizontal="right" vertical="top" wrapText="1"/>
    </xf>
    <xf numFmtId="0" fontId="8" fillId="3" borderId="0" xfId="0" applyFont="1" applyFill="1" applyAlignment="1">
      <alignment horizontal="left" vertical="center" wrapText="1" indent="3"/>
    </xf>
    <xf numFmtId="164" fontId="8" fillId="4" borderId="0" xfId="0" applyNumberFormat="1" applyFont="1" applyFill="1" applyAlignment="1">
      <alignment horizontal="right" vertical="top" wrapText="1"/>
    </xf>
    <xf numFmtId="0" fontId="8" fillId="3" borderId="0" xfId="0" applyFont="1" applyFill="1" applyAlignment="1">
      <alignment horizontal="left" vertical="center" wrapText="1"/>
    </xf>
    <xf numFmtId="164" fontId="9" fillId="4" borderId="0" xfId="0" applyNumberFormat="1" applyFont="1" applyFill="1" applyAlignment="1">
      <alignment horizontal="right" vertical="top" wrapText="1"/>
    </xf>
    <xf numFmtId="0" fontId="10" fillId="0" borderId="6" xfId="0" applyFont="1" applyBorder="1" applyAlignment="1">
      <alignment wrapText="1"/>
    </xf>
    <xf numFmtId="0" fontId="10" fillId="0" borderId="6" xfId="0" applyFont="1" applyBorder="1"/>
    <xf numFmtId="0" fontId="11" fillId="0" borderId="0" xfId="0" applyFont="1"/>
    <xf numFmtId="0" fontId="10" fillId="4" borderId="0" xfId="0" applyFont="1" applyFill="1"/>
    <xf numFmtId="0" fontId="10" fillId="0" borderId="0" xfId="0" applyFont="1" applyAlignment="1">
      <alignment wrapText="1"/>
    </xf>
    <xf numFmtId="0" fontId="10" fillId="0" borderId="0" xfId="0" applyFont="1"/>
    <xf numFmtId="0" fontId="12" fillId="0" borderId="0" xfId="0" applyFont="1" applyAlignment="1">
      <alignment wrapText="1"/>
    </xf>
    <xf numFmtId="0" fontId="12" fillId="0" borderId="0" xfId="0" applyFont="1"/>
    <xf numFmtId="0" fontId="11" fillId="0" borderId="0" xfId="0" applyFont="1" applyAlignment="1">
      <alignment vertical="center"/>
    </xf>
    <xf numFmtId="0" fontId="4" fillId="3" borderId="0" xfId="0" applyFont="1" applyFill="1" applyAlignment="1">
      <alignment horizontal="left" vertical="center" wrapText="1"/>
    </xf>
    <xf numFmtId="0" fontId="13" fillId="0" borderId="0" xfId="0" applyFont="1" applyAlignment="1">
      <alignment vertical="center"/>
    </xf>
    <xf numFmtId="165" fontId="8" fillId="4" borderId="0" xfId="0" applyNumberFormat="1" applyFont="1" applyFill="1" applyAlignment="1">
      <alignment horizontal="right" vertical="top" wrapText="1"/>
    </xf>
    <xf numFmtId="0" fontId="14" fillId="3" borderId="0" xfId="0" applyFont="1" applyFill="1" applyAlignment="1">
      <alignment horizontal="left" vertical="center" wrapText="1" indent="6"/>
    </xf>
    <xf numFmtId="0" fontId="8" fillId="0" borderId="7" xfId="0" applyFont="1" applyBorder="1" applyAlignment="1">
      <alignment vertical="top" wrapText="1"/>
    </xf>
    <xf numFmtId="3" fontId="8" fillId="0" borderId="8" xfId="0" applyNumberFormat="1" applyFont="1" applyBorder="1" applyAlignment="1">
      <alignment vertical="top" wrapText="1"/>
    </xf>
    <xf numFmtId="0" fontId="8" fillId="0" borderId="8" xfId="0" applyFont="1" applyBorder="1" applyAlignment="1">
      <alignment vertical="top" wrapText="1"/>
    </xf>
    <xf numFmtId="0" fontId="4" fillId="0" borderId="7" xfId="0" applyFont="1" applyBorder="1" applyAlignment="1">
      <alignment vertical="top" wrapText="1"/>
    </xf>
    <xf numFmtId="0" fontId="8" fillId="0" borderId="7" xfId="0" applyFont="1" applyBorder="1" applyAlignment="1">
      <alignment horizontal="left" vertical="top" wrapText="1"/>
    </xf>
    <xf numFmtId="164" fontId="8" fillId="0" borderId="8" xfId="0" applyNumberFormat="1" applyFont="1" applyBorder="1" applyAlignment="1">
      <alignment vertical="top" wrapText="1"/>
    </xf>
    <xf numFmtId="0" fontId="15" fillId="3" borderId="0" xfId="0" applyFont="1" applyFill="1" applyAlignment="1">
      <alignment horizontal="left" vertical="center" wrapText="1" indent="3"/>
    </xf>
    <xf numFmtId="3" fontId="8" fillId="4" borderId="0" xfId="0" applyNumberFormat="1" applyFont="1" applyFill="1" applyAlignment="1">
      <alignment vertical="top" wrapText="1"/>
    </xf>
    <xf numFmtId="0" fontId="11" fillId="4" borderId="0" xfId="0" applyFont="1" applyFill="1" applyAlignment="1">
      <alignment vertical="center"/>
    </xf>
    <xf numFmtId="165" fontId="8" fillId="4" borderId="0" xfId="0" applyNumberFormat="1" applyFont="1" applyFill="1" applyAlignment="1">
      <alignment vertical="top" wrapText="1"/>
    </xf>
    <xf numFmtId="0" fontId="4" fillId="3" borderId="0" xfId="0" applyFont="1" applyFill="1" applyAlignment="1">
      <alignment horizontal="left" vertical="center" wrapText="1" indent="1"/>
    </xf>
    <xf numFmtId="165" fontId="4" fillId="4" borderId="0" xfId="0" applyNumberFormat="1" applyFont="1" applyFill="1" applyAlignment="1">
      <alignment vertical="top" wrapText="1"/>
    </xf>
    <xf numFmtId="0" fontId="8" fillId="3" borderId="0" xfId="0" applyFont="1" applyFill="1" applyAlignment="1">
      <alignment horizontal="left" vertical="center" wrapText="1" indent="1"/>
    </xf>
    <xf numFmtId="0" fontId="10" fillId="0" borderId="6" xfId="0" applyFont="1" applyBorder="1" applyAlignment="1">
      <alignment horizontal="left" wrapText="1" indent="8"/>
    </xf>
    <xf numFmtId="0" fontId="19" fillId="2" borderId="5" xfId="0" applyFont="1" applyFill="1" applyBorder="1" applyAlignment="1">
      <alignment horizontal="center" vertical="center" wrapText="1"/>
    </xf>
    <xf numFmtId="0" fontId="20" fillId="3" borderId="0" xfId="0" applyFont="1" applyFill="1" applyAlignment="1">
      <alignment vertical="top" wrapText="1"/>
    </xf>
    <xf numFmtId="0" fontId="18" fillId="3" borderId="0" xfId="0" applyFont="1" applyFill="1" applyAlignment="1">
      <alignment vertical="center" wrapText="1"/>
    </xf>
    <xf numFmtId="3" fontId="18" fillId="4" borderId="0" xfId="0" applyNumberFormat="1" applyFont="1" applyFill="1" applyAlignment="1">
      <alignment horizontal="right" vertical="top" wrapText="1"/>
    </xf>
    <xf numFmtId="0" fontId="18" fillId="3" borderId="0" xfId="0" applyFont="1" applyFill="1" applyAlignment="1">
      <alignment horizontal="left" vertical="center" wrapText="1" indent="1"/>
    </xf>
    <xf numFmtId="0" fontId="15" fillId="3" borderId="0" xfId="0" applyFont="1" applyFill="1" applyAlignment="1">
      <alignment horizontal="left" vertical="center" wrapText="1" indent="2"/>
    </xf>
    <xf numFmtId="166" fontId="15" fillId="4" borderId="0" xfId="1" applyNumberFormat="1" applyFont="1" applyFill="1" applyBorder="1" applyAlignment="1">
      <alignment horizontal="right" vertical="top" wrapText="1"/>
    </xf>
    <xf numFmtId="165" fontId="15" fillId="4" borderId="0" xfId="0" applyNumberFormat="1" applyFont="1" applyFill="1" applyAlignment="1">
      <alignment horizontal="right" vertical="top" wrapText="1"/>
    </xf>
    <xf numFmtId="0" fontId="15" fillId="3" borderId="0" xfId="0" applyFont="1" applyFill="1" applyAlignment="1">
      <alignment horizontal="left" vertical="top" wrapText="1" indent="2"/>
    </xf>
    <xf numFmtId="0" fontId="21" fillId="3" borderId="0" xfId="0" applyFont="1" applyFill="1" applyAlignment="1">
      <alignment horizontal="left" vertical="top" wrapText="1" indent="4"/>
    </xf>
    <xf numFmtId="3" fontId="15" fillId="4" borderId="0" xfId="0" applyNumberFormat="1" applyFont="1" applyFill="1" applyAlignment="1">
      <alignment horizontal="right" vertical="top" wrapText="1"/>
    </xf>
    <xf numFmtId="0" fontId="21" fillId="3" borderId="0" xfId="0" applyFont="1" applyFill="1" applyAlignment="1">
      <alignment horizontal="left" vertical="center" wrapText="1" indent="4"/>
    </xf>
    <xf numFmtId="167" fontId="18" fillId="4" borderId="0" xfId="1" applyNumberFormat="1" applyFont="1" applyFill="1" applyBorder="1" applyAlignment="1">
      <alignment horizontal="right" vertical="top" wrapText="1"/>
    </xf>
    <xf numFmtId="167" fontId="15" fillId="4" borderId="0" xfId="1" applyNumberFormat="1" applyFont="1" applyFill="1" applyBorder="1" applyAlignment="1">
      <alignment horizontal="right" vertical="top" wrapText="1"/>
    </xf>
    <xf numFmtId="165" fontId="18" fillId="4" borderId="0" xfId="0" applyNumberFormat="1" applyFont="1" applyFill="1" applyAlignment="1">
      <alignment horizontal="right" vertical="top" wrapText="1"/>
    </xf>
    <xf numFmtId="0" fontId="12" fillId="0" borderId="6" xfId="0" applyFont="1" applyBorder="1" applyAlignment="1">
      <alignment horizontal="left" wrapText="1" indent="8"/>
    </xf>
    <xf numFmtId="0" fontId="12" fillId="0" borderId="6" xfId="0" applyFont="1" applyBorder="1"/>
    <xf numFmtId="0" fontId="12" fillId="4" borderId="0" xfId="0" applyFont="1" applyFill="1"/>
    <xf numFmtId="164" fontId="4" fillId="4" borderId="0" xfId="0" applyNumberFormat="1" applyFont="1" applyFill="1" applyAlignment="1">
      <alignment vertical="center" wrapText="1"/>
    </xf>
    <xf numFmtId="3" fontId="2" fillId="4" borderId="0" xfId="0" applyNumberFormat="1" applyFont="1" applyFill="1" applyAlignment="1">
      <alignment horizontal="right" vertical="top" wrapText="1"/>
    </xf>
    <xf numFmtId="0" fontId="2" fillId="0" borderId="1" xfId="0" applyFont="1" applyBorder="1" applyAlignment="1">
      <alignment horizontal="left" vertical="center"/>
    </xf>
    <xf numFmtId="0" fontId="2" fillId="0" borderId="0" xfId="0" applyFont="1" applyAlignment="1">
      <alignment horizontal="left" vertical="center"/>
    </xf>
    <xf numFmtId="0" fontId="16" fillId="0" borderId="1" xfId="0" applyFont="1" applyBorder="1" applyAlignment="1">
      <alignment horizontal="left" vertical="center"/>
    </xf>
    <xf numFmtId="0" fontId="10" fillId="0" borderId="0" xfId="0" applyFont="1" applyAlignment="1">
      <alignment horizontal="left" vertical="center"/>
    </xf>
    <xf numFmtId="3" fontId="11" fillId="0" borderId="0" xfId="0" applyNumberFormat="1" applyFont="1"/>
    <xf numFmtId="0" fontId="2" fillId="0" borderId="0" xfId="0" applyFont="1" applyAlignment="1">
      <alignment vertical="center"/>
    </xf>
    <xf numFmtId="0" fontId="2" fillId="0" borderId="1" xfId="0" applyFont="1" applyBorder="1" applyAlignment="1">
      <alignment vertical="center"/>
    </xf>
    <xf numFmtId="0" fontId="15" fillId="4" borderId="0" xfId="1" applyNumberFormat="1" applyFont="1" applyFill="1" applyBorder="1" applyAlignment="1">
      <alignment horizontal="right" vertical="top" wrapText="1"/>
    </xf>
    <xf numFmtId="167" fontId="8" fillId="4" borderId="0" xfId="1" applyNumberFormat="1" applyFont="1" applyFill="1" applyAlignment="1">
      <alignment horizontal="right" vertical="top" wrapText="1"/>
    </xf>
    <xf numFmtId="166" fontId="4" fillId="4" borderId="0" xfId="1" applyNumberFormat="1" applyFont="1" applyFill="1" applyAlignment="1">
      <alignment horizontal="right" vertical="top" wrapText="1"/>
    </xf>
    <xf numFmtId="166" fontId="8" fillId="4" borderId="0" xfId="1" applyNumberFormat="1" applyFont="1" applyFill="1" applyAlignment="1">
      <alignment horizontal="right" vertical="top" wrapText="1"/>
    </xf>
    <xf numFmtId="167" fontId="4" fillId="4" borderId="0" xfId="1" applyNumberFormat="1" applyFont="1" applyFill="1" applyAlignment="1">
      <alignment horizontal="right" vertical="top" wrapText="1"/>
    </xf>
    <xf numFmtId="166" fontId="15" fillId="4" borderId="0" xfId="1" applyNumberFormat="1" applyFont="1" applyFill="1" applyAlignment="1">
      <alignment horizontal="right" vertical="top" wrapText="1"/>
    </xf>
    <xf numFmtId="167" fontId="18" fillId="4" borderId="0" xfId="1" applyNumberFormat="1" applyFont="1" applyFill="1" applyAlignment="1">
      <alignment horizontal="right" vertical="top" wrapText="1"/>
    </xf>
    <xf numFmtId="49" fontId="22" fillId="0" borderId="0" xfId="2" applyNumberFormat="1" applyFont="1" applyAlignment="1">
      <alignment horizontal="left"/>
    </xf>
    <xf numFmtId="0" fontId="23" fillId="0" borderId="0" xfId="0" applyFont="1"/>
    <xf numFmtId="3" fontId="24" fillId="4" borderId="0" xfId="0" applyNumberFormat="1" applyFont="1" applyFill="1" applyAlignment="1">
      <alignment horizontal="right" vertical="top" wrapText="1"/>
    </xf>
    <xf numFmtId="3" fontId="3" fillId="0" borderId="0" xfId="0" applyNumberFormat="1" applyFont="1"/>
    <xf numFmtId="3" fontId="12" fillId="0" borderId="0" xfId="0" applyNumberFormat="1" applyFont="1"/>
    <xf numFmtId="3" fontId="25" fillId="4" borderId="0" xfId="0" applyNumberFormat="1" applyFont="1" applyFill="1" applyAlignment="1">
      <alignment vertical="top" wrapText="1"/>
    </xf>
    <xf numFmtId="166" fontId="25" fillId="0" borderId="0" xfId="0" applyNumberFormat="1" applyFont="1" applyAlignment="1">
      <alignment vertical="center"/>
    </xf>
    <xf numFmtId="3" fontId="2" fillId="0" borderId="1" xfId="0" applyNumberFormat="1" applyFont="1" applyBorder="1" applyAlignment="1">
      <alignment vertical="center"/>
    </xf>
    <xf numFmtId="3" fontId="25" fillId="4" borderId="0" xfId="0" applyNumberFormat="1" applyFont="1" applyFill="1" applyAlignment="1">
      <alignment horizontal="right" vertical="top" wrapText="1"/>
    </xf>
    <xf numFmtId="165" fontId="26" fillId="4" borderId="0" xfId="0" applyNumberFormat="1" applyFont="1" applyFill="1" applyAlignment="1">
      <alignment vertical="top" wrapText="1"/>
    </xf>
    <xf numFmtId="165" fontId="26" fillId="4" borderId="0" xfId="0" applyNumberFormat="1" applyFont="1" applyFill="1" applyAlignment="1">
      <alignment horizontal="right" vertical="top" wrapText="1"/>
    </xf>
    <xf numFmtId="3" fontId="17" fillId="4" borderId="0" xfId="0" applyNumberFormat="1" applyFont="1" applyFill="1" applyAlignment="1">
      <alignment horizontal="right" vertical="top" wrapText="1"/>
    </xf>
    <xf numFmtId="167" fontId="26" fillId="4" borderId="0" xfId="1" applyNumberFormat="1" applyFont="1" applyFill="1" applyBorder="1" applyAlignment="1">
      <alignment horizontal="right" vertical="top" wrapText="1"/>
    </xf>
    <xf numFmtId="165" fontId="17" fillId="4" borderId="0" xfId="0" applyNumberFormat="1" applyFont="1" applyFill="1" applyAlignment="1">
      <alignment horizontal="right" vertical="top" wrapText="1"/>
    </xf>
    <xf numFmtId="0" fontId="27" fillId="0" borderId="0" xfId="0" applyFont="1"/>
    <xf numFmtId="0" fontId="24" fillId="0" borderId="6" xfId="0" applyFont="1" applyBorder="1"/>
    <xf numFmtId="0" fontId="28" fillId="0" borderId="0" xfId="0" applyFont="1"/>
    <xf numFmtId="0" fontId="24" fillId="4" borderId="0" xfId="0" applyFont="1" applyFill="1"/>
    <xf numFmtId="0" fontId="29" fillId="0" borderId="0" xfId="0" applyFont="1"/>
    <xf numFmtId="0" fontId="24" fillId="0" borderId="0" xfId="0" applyFont="1"/>
    <xf numFmtId="0" fontId="26" fillId="0" borderId="0" xfId="0" applyFont="1"/>
    <xf numFmtId="0" fontId="26" fillId="0" borderId="6" xfId="0" applyFont="1" applyBorder="1"/>
    <xf numFmtId="3" fontId="25" fillId="0" borderId="1" xfId="0" applyNumberFormat="1" applyFont="1" applyBorder="1" applyAlignment="1">
      <alignment vertical="center"/>
    </xf>
    <xf numFmtId="3" fontId="24" fillId="4" borderId="0" xfId="0" applyNumberFormat="1" applyFont="1" applyFill="1" applyAlignment="1">
      <alignment vertical="top" wrapText="1"/>
    </xf>
    <xf numFmtId="165" fontId="24" fillId="4" borderId="0" xfId="0" applyNumberFormat="1" applyFont="1" applyFill="1" applyAlignment="1">
      <alignment vertical="top" wrapText="1"/>
    </xf>
    <xf numFmtId="3" fontId="27" fillId="0" borderId="0" xfId="0" applyNumberFormat="1" applyFont="1"/>
    <xf numFmtId="0" fontId="26" fillId="4" borderId="0" xfId="0" applyFont="1" applyFill="1"/>
    <xf numFmtId="0" fontId="18" fillId="2" borderId="5" xfId="0" applyFont="1" applyFill="1" applyBorder="1" applyAlignment="1">
      <alignment horizontal="center" vertical="center" wrapText="1"/>
    </xf>
    <xf numFmtId="165" fontId="15" fillId="4" borderId="0" xfId="0" applyNumberFormat="1" applyFont="1" applyFill="1" applyAlignment="1">
      <alignmen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49" fontId="22" fillId="0" borderId="0" xfId="2" applyNumberFormat="1" applyFont="1" applyAlignment="1">
      <alignment horizontal="left" vertical="top" wrapText="1"/>
    </xf>
    <xf numFmtId="0" fontId="2" fillId="2" borderId="2" xfId="0" applyFont="1" applyFill="1" applyBorder="1" applyAlignment="1">
      <alignment horizontal="left" vertical="center" wrapText="1"/>
    </xf>
    <xf numFmtId="0" fontId="2" fillId="2" borderId="0" xfId="0" applyFont="1" applyFill="1" applyAlignment="1">
      <alignment horizontal="left" vertical="center" wrapText="1"/>
    </xf>
    <xf numFmtId="0" fontId="4" fillId="3" borderId="0" xfId="0" applyFont="1" applyFill="1" applyAlignment="1">
      <alignment horizontal="center"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2" fillId="0" borderId="0" xfId="0" applyFont="1" applyAlignment="1">
      <alignment horizontal="left" vertical="center"/>
    </xf>
    <xf numFmtId="0" fontId="16" fillId="0" borderId="1" xfId="0" applyFont="1" applyBorder="1" applyAlignment="1">
      <alignment horizontal="left" vertical="center"/>
    </xf>
  </cellXfs>
  <cellStyles count="3">
    <cellStyle name="Comma"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58"/>
  <sheetViews>
    <sheetView tabSelected="1" zoomScale="50" zoomScaleNormal="50" zoomScaleSheetLayoutView="70" zoomScalePageLayoutView="70" workbookViewId="0">
      <selection activeCell="Q2" sqref="Q2:S2"/>
    </sheetView>
  </sheetViews>
  <sheetFormatPr defaultColWidth="8.85546875" defaultRowHeight="24" x14ac:dyDescent="0.35"/>
  <cols>
    <col min="1" max="1" width="85.7109375" style="27" customWidth="1"/>
    <col min="2" max="19" width="20" style="28" customWidth="1"/>
    <col min="20" max="16384" width="8.85546875" style="1"/>
  </cols>
  <sheetData>
    <row r="1" spans="1:20" ht="36" customHeight="1" thickBot="1" x14ac:dyDescent="0.4">
      <c r="A1" s="68" t="s">
        <v>98</v>
      </c>
      <c r="B1" s="69"/>
      <c r="C1" s="69"/>
      <c r="D1" s="69"/>
      <c r="E1" s="1"/>
      <c r="F1" s="1"/>
      <c r="G1" s="1"/>
      <c r="H1" s="69"/>
      <c r="I1" s="69"/>
      <c r="J1" s="69"/>
      <c r="K1" s="69"/>
      <c r="L1" s="69"/>
      <c r="M1" s="69"/>
      <c r="N1" s="1"/>
      <c r="O1" s="1"/>
      <c r="P1" s="1"/>
      <c r="Q1" s="69"/>
      <c r="R1" s="69"/>
      <c r="S1" s="69"/>
    </row>
    <row r="2" spans="1:20" ht="37.35"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20" ht="37.35" customHeight="1" thickTop="1" thickBot="1" x14ac:dyDescent="0.4">
      <c r="A3" s="115"/>
      <c r="B3" s="2" t="s">
        <v>1</v>
      </c>
      <c r="C3" s="2" t="s">
        <v>2</v>
      </c>
      <c r="D3" s="2" t="s">
        <v>3</v>
      </c>
      <c r="E3" s="2" t="s">
        <v>1</v>
      </c>
      <c r="F3" s="2" t="s">
        <v>2</v>
      </c>
      <c r="G3" s="2" t="s">
        <v>3</v>
      </c>
      <c r="H3" s="2" t="s">
        <v>1</v>
      </c>
      <c r="I3" s="2" t="s">
        <v>2</v>
      </c>
      <c r="J3" s="2" t="s">
        <v>3</v>
      </c>
      <c r="K3" s="2" t="s">
        <v>1</v>
      </c>
      <c r="L3" s="2" t="s">
        <v>2</v>
      </c>
      <c r="M3" s="2" t="s">
        <v>3</v>
      </c>
      <c r="N3" s="2" t="s">
        <v>1</v>
      </c>
      <c r="O3" s="2" t="s">
        <v>2</v>
      </c>
      <c r="P3" s="2" t="s">
        <v>3</v>
      </c>
      <c r="Q3" s="2" t="s">
        <v>1</v>
      </c>
      <c r="R3" s="2" t="s">
        <v>2</v>
      </c>
      <c r="S3" s="2" t="s">
        <v>3</v>
      </c>
    </row>
    <row r="4" spans="1:20" ht="26.25" thickTop="1" x14ac:dyDescent="0.35">
      <c r="A4" s="3" t="s">
        <v>4</v>
      </c>
      <c r="B4" s="4"/>
      <c r="C4" s="5"/>
      <c r="D4" s="4"/>
      <c r="E4" s="4"/>
      <c r="F4" s="5"/>
      <c r="G4" s="4"/>
      <c r="H4" s="4"/>
      <c r="I4" s="5"/>
      <c r="J4" s="4"/>
      <c r="K4" s="4"/>
      <c r="L4" s="5"/>
      <c r="M4" s="4"/>
      <c r="N4" s="4"/>
      <c r="O4" s="5"/>
      <c r="P4" s="4"/>
      <c r="Q4" s="4"/>
      <c r="R4" s="5"/>
      <c r="S4" s="4"/>
    </row>
    <row r="5" spans="1:20" s="8" customFormat="1" ht="60.75" customHeight="1" x14ac:dyDescent="0.25">
      <c r="A5" s="6" t="s">
        <v>5</v>
      </c>
      <c r="B5" s="7">
        <v>343410</v>
      </c>
      <c r="C5" s="7">
        <v>181592</v>
      </c>
      <c r="D5" s="7">
        <v>161818</v>
      </c>
      <c r="E5" s="7">
        <v>351691</v>
      </c>
      <c r="F5" s="7">
        <v>189319</v>
      </c>
      <c r="G5" s="7">
        <v>162372</v>
      </c>
      <c r="H5" s="7">
        <v>361377.66766100569</v>
      </c>
      <c r="I5" s="7">
        <v>195880.33404399638</v>
      </c>
      <c r="J5" s="7">
        <v>165497.33361699787</v>
      </c>
      <c r="K5" s="7">
        <v>347456.99735000503</v>
      </c>
      <c r="L5" s="7">
        <v>186748.99830000123</v>
      </c>
      <c r="M5" s="7">
        <v>160707.99905000141</v>
      </c>
      <c r="N5" s="7">
        <v>350332</v>
      </c>
      <c r="O5" s="7">
        <v>185225</v>
      </c>
      <c r="P5" s="7">
        <v>165107</v>
      </c>
      <c r="Q5" s="7">
        <v>353900</v>
      </c>
      <c r="R5" s="7">
        <v>187300</v>
      </c>
      <c r="S5" s="7">
        <v>166600</v>
      </c>
      <c r="T5" s="11"/>
    </row>
    <row r="6" spans="1:20" s="8" customFormat="1" ht="27" customHeight="1" x14ac:dyDescent="0.25">
      <c r="A6" s="6" t="s">
        <v>6</v>
      </c>
      <c r="B6" s="7">
        <v>220352</v>
      </c>
      <c r="C6" s="7">
        <v>128781</v>
      </c>
      <c r="D6" s="7">
        <v>91571</v>
      </c>
      <c r="E6" s="7">
        <v>234839</v>
      </c>
      <c r="F6" s="7">
        <v>140102</v>
      </c>
      <c r="G6" s="7">
        <v>94736</v>
      </c>
      <c r="H6" s="7">
        <v>233356.56030799574</v>
      </c>
      <c r="I6" s="7">
        <v>142245.15239800111</v>
      </c>
      <c r="J6" s="7">
        <v>91111.407910001464</v>
      </c>
      <c r="K6" s="7">
        <v>227722.85296999995</v>
      </c>
      <c r="L6" s="7">
        <v>138683.03682999877</v>
      </c>
      <c r="M6" s="7">
        <v>89039.81614000033</v>
      </c>
      <c r="N6" s="7">
        <v>223338</v>
      </c>
      <c r="O6" s="7">
        <v>132709</v>
      </c>
      <c r="P6" s="7">
        <v>90629</v>
      </c>
      <c r="Q6" s="7">
        <v>221968</v>
      </c>
      <c r="R6" s="7">
        <v>134013</v>
      </c>
      <c r="S6" s="7">
        <v>87955</v>
      </c>
    </row>
    <row r="7" spans="1:20" s="8" customFormat="1" ht="27" customHeight="1" x14ac:dyDescent="0.25">
      <c r="A7" s="6" t="s">
        <v>7</v>
      </c>
      <c r="B7" s="7">
        <v>200514</v>
      </c>
      <c r="C7" s="7">
        <v>118303</v>
      </c>
      <c r="D7" s="7">
        <v>82211</v>
      </c>
      <c r="E7" s="7">
        <v>216646</v>
      </c>
      <c r="F7" s="7">
        <v>130395</v>
      </c>
      <c r="G7" s="7">
        <v>86251</v>
      </c>
      <c r="H7" s="7">
        <v>217723.74076899575</v>
      </c>
      <c r="I7" s="7">
        <v>133986.02855500195</v>
      </c>
      <c r="J7" s="7">
        <v>83737.712214001382</v>
      </c>
      <c r="K7" s="7">
        <v>211092.78924000071</v>
      </c>
      <c r="L7" s="7">
        <v>129880.67869999929</v>
      </c>
      <c r="M7" s="7">
        <v>81212.110540000373</v>
      </c>
      <c r="N7" s="7">
        <v>212382</v>
      </c>
      <c r="O7" s="7">
        <v>127575</v>
      </c>
      <c r="P7" s="7">
        <v>84807</v>
      </c>
      <c r="Q7" s="7">
        <v>210523</v>
      </c>
      <c r="R7" s="7">
        <v>127666</v>
      </c>
      <c r="S7" s="7">
        <v>82857</v>
      </c>
    </row>
    <row r="8" spans="1:20" s="8" customFormat="1" ht="27" customHeight="1" x14ac:dyDescent="0.25">
      <c r="A8" s="9" t="s">
        <v>8</v>
      </c>
      <c r="B8" s="10"/>
      <c r="C8" s="10"/>
      <c r="D8" s="10"/>
      <c r="E8" s="7"/>
      <c r="F8" s="32"/>
      <c r="G8" s="32"/>
      <c r="H8" s="10"/>
      <c r="I8" s="10"/>
      <c r="J8" s="10"/>
      <c r="K8" s="10"/>
      <c r="L8" s="10"/>
      <c r="M8" s="10"/>
      <c r="N8" s="7"/>
      <c r="O8" s="32"/>
      <c r="P8" s="32"/>
      <c r="Q8" s="10"/>
      <c r="R8" s="10"/>
      <c r="S8" s="10"/>
    </row>
    <row r="9" spans="1:20" s="8" customFormat="1" ht="27" customHeight="1" x14ac:dyDescent="0.25">
      <c r="A9" s="12" t="s">
        <v>9</v>
      </c>
      <c r="B9" s="10">
        <v>23389</v>
      </c>
      <c r="C9" s="10">
        <v>13422</v>
      </c>
      <c r="D9" s="10">
        <v>9967</v>
      </c>
      <c r="E9" s="10">
        <v>23654</v>
      </c>
      <c r="F9" s="10">
        <v>15013</v>
      </c>
      <c r="G9" s="10">
        <v>8641</v>
      </c>
      <c r="H9" s="10">
        <v>23228.99718100001</v>
      </c>
      <c r="I9" s="10">
        <v>15574.693463000005</v>
      </c>
      <c r="J9" s="10">
        <v>7654.3037179999938</v>
      </c>
      <c r="K9" s="10">
        <v>22317.217549999976</v>
      </c>
      <c r="L9" s="10">
        <v>14543.052719999996</v>
      </c>
      <c r="M9" s="10">
        <v>7774.1648300000033</v>
      </c>
      <c r="N9" s="10">
        <v>22553</v>
      </c>
      <c r="O9" s="10">
        <v>14334</v>
      </c>
      <c r="P9" s="10">
        <v>8220</v>
      </c>
      <c r="Q9" s="10">
        <v>20901</v>
      </c>
      <c r="R9" s="10">
        <v>13241</v>
      </c>
      <c r="S9" s="10">
        <v>7660</v>
      </c>
    </row>
    <row r="10" spans="1:20" s="8" customFormat="1" ht="27" customHeight="1" x14ac:dyDescent="0.25">
      <c r="A10" s="12" t="s">
        <v>10</v>
      </c>
      <c r="B10" s="10">
        <v>175289</v>
      </c>
      <c r="C10" s="10">
        <v>103707</v>
      </c>
      <c r="D10" s="10">
        <v>71582</v>
      </c>
      <c r="E10" s="10">
        <v>189552</v>
      </c>
      <c r="F10" s="10">
        <v>112935</v>
      </c>
      <c r="G10" s="10">
        <v>76617</v>
      </c>
      <c r="H10" s="10">
        <v>191243.58794899716</v>
      </c>
      <c r="I10" s="10">
        <v>116575.64370400149</v>
      </c>
      <c r="J10" s="10">
        <v>74667.944245000632</v>
      </c>
      <c r="K10" s="10">
        <v>185777.02375000075</v>
      </c>
      <c r="L10" s="10">
        <v>113566.88613999954</v>
      </c>
      <c r="M10" s="10">
        <v>72210.137609999685</v>
      </c>
      <c r="N10" s="10">
        <v>187210</v>
      </c>
      <c r="O10" s="10">
        <v>111684</v>
      </c>
      <c r="P10" s="10">
        <v>75526</v>
      </c>
      <c r="Q10" s="10">
        <v>185980</v>
      </c>
      <c r="R10" s="10">
        <v>111580</v>
      </c>
      <c r="S10" s="10">
        <v>74400</v>
      </c>
    </row>
    <row r="11" spans="1:20" s="8" customFormat="1" ht="27" customHeight="1" x14ac:dyDescent="0.25">
      <c r="A11" s="12" t="s">
        <v>11</v>
      </c>
      <c r="B11" s="10">
        <v>1836</v>
      </c>
      <c r="C11" s="10">
        <v>1173</v>
      </c>
      <c r="D11" s="10">
        <v>662</v>
      </c>
      <c r="E11" s="10">
        <v>3439</v>
      </c>
      <c r="F11" s="10">
        <v>2446</v>
      </c>
      <c r="G11" s="10">
        <v>993</v>
      </c>
      <c r="H11" s="10">
        <v>3251.1556390000001</v>
      </c>
      <c r="I11" s="10">
        <v>1835.6913879999995</v>
      </c>
      <c r="J11" s="10">
        <v>1415.4642509999996</v>
      </c>
      <c r="K11" s="10">
        <v>2998.5479399999977</v>
      </c>
      <c r="L11" s="10">
        <v>1770.7398400000006</v>
      </c>
      <c r="M11" s="10">
        <v>1227.8081000000004</v>
      </c>
      <c r="N11" s="10">
        <v>2619</v>
      </c>
      <c r="O11" s="10">
        <v>1558</v>
      </c>
      <c r="P11" s="10">
        <v>1061</v>
      </c>
      <c r="Q11" s="10">
        <v>3642</v>
      </c>
      <c r="R11" s="10">
        <v>2845</v>
      </c>
      <c r="S11" s="10">
        <v>797</v>
      </c>
    </row>
    <row r="12" spans="1:20" s="8" customFormat="1" ht="27" customHeight="1" x14ac:dyDescent="0.25">
      <c r="A12" s="9" t="s">
        <v>12</v>
      </c>
      <c r="B12" s="10"/>
      <c r="C12" s="10"/>
      <c r="D12" s="10"/>
      <c r="E12" s="10"/>
      <c r="F12" s="10"/>
      <c r="G12" s="10"/>
      <c r="H12" s="10"/>
      <c r="I12" s="10"/>
      <c r="J12" s="10"/>
      <c r="K12" s="10"/>
      <c r="L12" s="10"/>
      <c r="M12" s="10"/>
      <c r="N12" s="10"/>
      <c r="O12" s="10"/>
      <c r="P12" s="10"/>
      <c r="Q12" s="10"/>
      <c r="R12" s="10"/>
      <c r="S12" s="10"/>
    </row>
    <row r="13" spans="1:20" s="8" customFormat="1" ht="27" customHeight="1" x14ac:dyDescent="0.25">
      <c r="A13" s="12" t="s">
        <v>13</v>
      </c>
      <c r="B13" s="10">
        <v>21973.270478000046</v>
      </c>
      <c r="C13" s="10">
        <v>14620.837435000009</v>
      </c>
      <c r="D13" s="10">
        <v>7352.4330429999909</v>
      </c>
      <c r="E13" s="10">
        <v>23050.059026000014</v>
      </c>
      <c r="F13" s="10">
        <v>15768.809367999978</v>
      </c>
      <c r="G13" s="10">
        <v>7281.2496580000116</v>
      </c>
      <c r="H13" s="10">
        <v>24086.568750000024</v>
      </c>
      <c r="I13" s="10">
        <v>17299.711568999992</v>
      </c>
      <c r="J13" s="10">
        <v>6786.8571809999958</v>
      </c>
      <c r="K13" s="10">
        <v>23301.866649999982</v>
      </c>
      <c r="L13" s="10">
        <v>16475.344780000007</v>
      </c>
      <c r="M13" s="10">
        <v>6826.521869999995</v>
      </c>
      <c r="N13" s="10">
        <v>19388</v>
      </c>
      <c r="O13" s="10">
        <v>13066</v>
      </c>
      <c r="P13" s="10">
        <v>6322</v>
      </c>
      <c r="Q13" s="10">
        <v>14010</v>
      </c>
      <c r="R13" s="10">
        <v>9478</v>
      </c>
      <c r="S13" s="10">
        <v>4532</v>
      </c>
    </row>
    <row r="14" spans="1:20" s="8" customFormat="1" ht="27" customHeight="1" x14ac:dyDescent="0.25">
      <c r="A14" s="12" t="s">
        <v>14</v>
      </c>
      <c r="B14" s="10">
        <v>115269.75906199943</v>
      </c>
      <c r="C14" s="10">
        <v>70217.406910000238</v>
      </c>
      <c r="D14" s="10">
        <v>45052.352152000152</v>
      </c>
      <c r="E14" s="10">
        <v>121902.3494159991</v>
      </c>
      <c r="F14" s="10">
        <v>75687.38180499991</v>
      </c>
      <c r="G14" s="10">
        <v>46214.967610999884</v>
      </c>
      <c r="H14" s="10">
        <v>111140.63060400129</v>
      </c>
      <c r="I14" s="10">
        <v>71013.661810000267</v>
      </c>
      <c r="J14" s="10">
        <v>40126.968794000059</v>
      </c>
      <c r="K14" s="10">
        <v>112444.41817999992</v>
      </c>
      <c r="L14" s="10">
        <v>73913.943910000045</v>
      </c>
      <c r="M14" s="10">
        <v>38530.474269999802</v>
      </c>
      <c r="N14" s="10">
        <v>115242</v>
      </c>
      <c r="O14" s="10">
        <v>74196</v>
      </c>
      <c r="P14" s="10">
        <v>41046</v>
      </c>
      <c r="Q14" s="10">
        <v>112733</v>
      </c>
      <c r="R14" s="10">
        <v>73118</v>
      </c>
      <c r="S14" s="10">
        <v>39616</v>
      </c>
    </row>
    <row r="15" spans="1:20" s="8" customFormat="1" ht="27" customHeight="1" x14ac:dyDescent="0.25">
      <c r="A15" s="12" t="s">
        <v>15</v>
      </c>
      <c r="B15" s="10">
        <v>28945.516699999909</v>
      </c>
      <c r="C15" s="10">
        <v>16438.084283000037</v>
      </c>
      <c r="D15" s="10">
        <v>12507.432417000004</v>
      </c>
      <c r="E15" s="10">
        <v>31339.144396000123</v>
      </c>
      <c r="F15" s="10">
        <v>18170.189316999968</v>
      </c>
      <c r="G15" s="10">
        <v>13168.955078999967</v>
      </c>
      <c r="H15" s="10">
        <v>33648.93056299998</v>
      </c>
      <c r="I15" s="10">
        <v>20339.089109000048</v>
      </c>
      <c r="J15" s="10">
        <v>13309.841454000018</v>
      </c>
      <c r="K15" s="10">
        <v>31045.677170000006</v>
      </c>
      <c r="L15" s="10">
        <v>17826.638969999993</v>
      </c>
      <c r="M15" s="10">
        <v>13219.038199999999</v>
      </c>
      <c r="N15" s="10">
        <v>31990</v>
      </c>
      <c r="O15" s="10">
        <v>18561</v>
      </c>
      <c r="P15" s="10">
        <v>13429</v>
      </c>
      <c r="Q15" s="10">
        <v>32713</v>
      </c>
      <c r="R15" s="10">
        <v>20142</v>
      </c>
      <c r="S15" s="10">
        <v>12571</v>
      </c>
    </row>
    <row r="16" spans="1:20" s="8" customFormat="1" ht="27" customHeight="1" x14ac:dyDescent="0.25">
      <c r="A16" s="12" t="s">
        <v>16</v>
      </c>
      <c r="B16" s="10">
        <v>34325.064043000028</v>
      </c>
      <c r="C16" s="10">
        <v>17026.251346000023</v>
      </c>
      <c r="D16" s="10">
        <v>17298.812697000027</v>
      </c>
      <c r="E16" s="10">
        <v>40354.354970999819</v>
      </c>
      <c r="F16" s="10">
        <v>20768.443950000099</v>
      </c>
      <c r="G16" s="10">
        <v>19585.91102100008</v>
      </c>
      <c r="H16" s="10">
        <v>48847.610852000049</v>
      </c>
      <c r="I16" s="10">
        <v>25333.566067000022</v>
      </c>
      <c r="J16" s="10">
        <v>23514.044785000046</v>
      </c>
      <c r="K16" s="10">
        <v>44300.827239999962</v>
      </c>
      <c r="L16" s="10">
        <v>21664.751039999977</v>
      </c>
      <c r="M16" s="10">
        <v>22636.076199999949</v>
      </c>
      <c r="N16" s="10">
        <v>45762</v>
      </c>
      <c r="O16" s="10">
        <v>21752</v>
      </c>
      <c r="P16" s="10">
        <v>24010</v>
      </c>
      <c r="Q16" s="10">
        <v>51067</v>
      </c>
      <c r="R16" s="10">
        <v>24929</v>
      </c>
      <c r="S16" s="10">
        <v>26138</v>
      </c>
    </row>
    <row r="17" spans="1:19" s="8" customFormat="1" ht="27" customHeight="1" x14ac:dyDescent="0.25">
      <c r="A17" s="9" t="s">
        <v>17</v>
      </c>
      <c r="B17" s="10"/>
      <c r="C17" s="10"/>
      <c r="D17" s="10"/>
      <c r="E17" s="10"/>
      <c r="F17" s="10"/>
      <c r="G17" s="10"/>
      <c r="H17" s="10"/>
      <c r="I17" s="10"/>
      <c r="J17" s="10"/>
      <c r="K17" s="10"/>
      <c r="L17" s="10"/>
      <c r="M17" s="10"/>
      <c r="N17" s="10"/>
      <c r="O17" s="10"/>
      <c r="P17" s="10"/>
      <c r="Q17" s="10"/>
      <c r="R17" s="10"/>
      <c r="S17" s="10"/>
    </row>
    <row r="18" spans="1:19" s="8" customFormat="1" ht="27" customHeight="1" x14ac:dyDescent="0.25">
      <c r="A18" s="12" t="s">
        <v>18</v>
      </c>
      <c r="B18" s="10">
        <v>185097.78073200167</v>
      </c>
      <c r="C18" s="10">
        <v>109448.49034599963</v>
      </c>
      <c r="D18" s="10">
        <v>75649.290386000444</v>
      </c>
      <c r="E18" s="10">
        <v>200368.33618200466</v>
      </c>
      <c r="F18" s="10">
        <v>121552.65432299946</v>
      </c>
      <c r="G18" s="10">
        <v>78815.68185899948</v>
      </c>
      <c r="H18" s="10">
        <v>198354.55235699622</v>
      </c>
      <c r="I18" s="10">
        <v>123537.13071600173</v>
      </c>
      <c r="J18" s="10">
        <v>74817.421641000648</v>
      </c>
      <c r="K18" s="10">
        <v>190774.5873900005</v>
      </c>
      <c r="L18" s="10">
        <v>118391.24296999967</v>
      </c>
      <c r="M18" s="10">
        <v>72383.344419999659</v>
      </c>
      <c r="N18" s="10">
        <v>195542</v>
      </c>
      <c r="O18" s="10">
        <v>118245</v>
      </c>
      <c r="P18" s="10">
        <v>77297</v>
      </c>
      <c r="Q18" s="10">
        <v>194709</v>
      </c>
      <c r="R18" s="10">
        <v>117365</v>
      </c>
      <c r="S18" s="10">
        <v>77344</v>
      </c>
    </row>
    <row r="19" spans="1:19" s="8" customFormat="1" ht="27" customHeight="1" x14ac:dyDescent="0.25">
      <c r="A19" s="12" t="s">
        <v>19</v>
      </c>
      <c r="B19" s="10">
        <v>4361.2212699999991</v>
      </c>
      <c r="C19" s="10">
        <v>2997.9516829999993</v>
      </c>
      <c r="D19" s="10">
        <v>1363.269587</v>
      </c>
      <c r="E19" s="10">
        <v>6557.2879540000004</v>
      </c>
      <c r="F19" s="10">
        <v>4082.7265760000009</v>
      </c>
      <c r="G19" s="10">
        <v>2474.5613779999994</v>
      </c>
      <c r="H19" s="10">
        <v>5976.3635899999963</v>
      </c>
      <c r="I19" s="10">
        <v>4256.9524249999968</v>
      </c>
      <c r="J19" s="10">
        <v>1719.4111649999995</v>
      </c>
      <c r="K19" s="10">
        <v>5679.137279999999</v>
      </c>
      <c r="L19" s="10">
        <v>3654.6518399999991</v>
      </c>
      <c r="M19" s="10">
        <v>2024.4854400000002</v>
      </c>
      <c r="N19" s="10">
        <v>5378</v>
      </c>
      <c r="O19" s="10">
        <v>3642</v>
      </c>
      <c r="P19" s="10">
        <v>1737</v>
      </c>
      <c r="Q19" s="10">
        <v>6388</v>
      </c>
      <c r="R19" s="10">
        <v>5132</v>
      </c>
      <c r="S19" s="10">
        <v>1256</v>
      </c>
    </row>
    <row r="20" spans="1:19" s="8" customFormat="1" ht="29.1" customHeight="1" x14ac:dyDescent="0.25">
      <c r="A20" s="12" t="s">
        <v>20</v>
      </c>
      <c r="B20" s="10">
        <v>10420.003048000011</v>
      </c>
      <c r="C20" s="10">
        <v>5517.5576159999955</v>
      </c>
      <c r="D20" s="10">
        <v>4902.4454319999968</v>
      </c>
      <c r="E20" s="10">
        <v>8701.6270170000116</v>
      </c>
      <c r="F20" s="10">
        <v>4223.4676250000002</v>
      </c>
      <c r="G20" s="10">
        <v>4478.1593919999987</v>
      </c>
      <c r="H20" s="10">
        <v>11736.690561999982</v>
      </c>
      <c r="I20" s="10">
        <v>5436.6128709999984</v>
      </c>
      <c r="J20" s="10">
        <v>6300.077690999995</v>
      </c>
      <c r="K20" s="10">
        <v>13072.291130000016</v>
      </c>
      <c r="L20" s="10">
        <v>6958.1449399999992</v>
      </c>
      <c r="M20" s="10">
        <v>6114.1461899999977</v>
      </c>
      <c r="N20" s="10">
        <v>10064</v>
      </c>
      <c r="O20" s="10">
        <v>5203</v>
      </c>
      <c r="P20" s="10">
        <v>4860</v>
      </c>
      <c r="Q20" s="10">
        <v>8352</v>
      </c>
      <c r="R20" s="10">
        <v>4918</v>
      </c>
      <c r="S20" s="10">
        <v>3434</v>
      </c>
    </row>
    <row r="21" spans="1:19" s="8" customFormat="1" ht="27" customHeight="1" x14ac:dyDescent="0.25">
      <c r="A21" s="12" t="s">
        <v>21</v>
      </c>
      <c r="B21" s="10">
        <v>634.60523299999988</v>
      </c>
      <c r="C21" s="10">
        <v>338.58032900000001</v>
      </c>
      <c r="D21" s="10">
        <v>296.02490399999999</v>
      </c>
      <c r="E21" s="10">
        <v>1018.656656</v>
      </c>
      <c r="F21" s="10">
        <v>535.9759160000001</v>
      </c>
      <c r="G21" s="10">
        <v>482.68074000000001</v>
      </c>
      <c r="H21" s="10">
        <v>1656.13426</v>
      </c>
      <c r="I21" s="10">
        <v>755.33254299999987</v>
      </c>
      <c r="J21" s="10">
        <v>900.80171700000005</v>
      </c>
      <c r="K21" s="10">
        <v>1566.773439999999</v>
      </c>
      <c r="L21" s="10">
        <v>876.63894999999991</v>
      </c>
      <c r="M21" s="10">
        <v>690.13448999999991</v>
      </c>
      <c r="N21" s="10">
        <v>1398</v>
      </c>
      <c r="O21" s="10">
        <v>485</v>
      </c>
      <c r="P21" s="10">
        <v>913</v>
      </c>
      <c r="Q21" s="10">
        <v>1075</v>
      </c>
      <c r="R21" s="10">
        <v>251</v>
      </c>
      <c r="S21" s="10">
        <v>824</v>
      </c>
    </row>
    <row r="22" spans="1:19" s="8" customFormat="1" ht="27" customHeight="1" x14ac:dyDescent="0.25">
      <c r="A22" s="9" t="s">
        <v>22</v>
      </c>
      <c r="B22" s="10"/>
      <c r="C22" s="10"/>
      <c r="D22" s="10"/>
      <c r="E22" s="10"/>
      <c r="F22" s="10"/>
      <c r="G22" s="10"/>
      <c r="H22" s="84"/>
      <c r="I22" s="84"/>
      <c r="J22" s="84"/>
      <c r="K22" s="84"/>
      <c r="L22" s="84"/>
      <c r="M22" s="84"/>
      <c r="N22" s="84"/>
      <c r="O22" s="84"/>
      <c r="P22" s="84"/>
      <c r="Q22" s="84"/>
      <c r="R22" s="84"/>
      <c r="S22" s="84"/>
    </row>
    <row r="23" spans="1:19" s="8" customFormat="1" ht="27" customHeight="1" x14ac:dyDescent="0.25">
      <c r="A23" s="12" t="s">
        <v>23</v>
      </c>
      <c r="B23" s="10">
        <v>76399</v>
      </c>
      <c r="C23" s="10">
        <v>40914</v>
      </c>
      <c r="D23" s="10">
        <v>35485</v>
      </c>
      <c r="E23" s="10">
        <v>74816</v>
      </c>
      <c r="F23" s="10">
        <v>40096</v>
      </c>
      <c r="G23" s="10">
        <v>34720</v>
      </c>
      <c r="H23" s="10">
        <v>73768.539624000507</v>
      </c>
      <c r="I23" s="10">
        <v>41493.562977999914</v>
      </c>
      <c r="J23" s="10">
        <v>32274.976646000119</v>
      </c>
      <c r="K23" s="10">
        <v>68682.506949999632</v>
      </c>
      <c r="L23" s="10">
        <v>37336.527349999895</v>
      </c>
      <c r="M23" s="10">
        <v>31345.979599999937</v>
      </c>
      <c r="N23" s="10">
        <v>66969</v>
      </c>
      <c r="O23" s="10">
        <v>36026</v>
      </c>
      <c r="P23" s="10">
        <v>30943</v>
      </c>
      <c r="Q23" s="10">
        <v>64836</v>
      </c>
      <c r="R23" s="10">
        <v>35599</v>
      </c>
      <c r="S23" s="10">
        <v>29236</v>
      </c>
    </row>
    <row r="24" spans="1:19" s="8" customFormat="1" ht="27" customHeight="1" x14ac:dyDescent="0.25">
      <c r="A24" s="12" t="s">
        <v>24</v>
      </c>
      <c r="B24" s="10">
        <v>124115</v>
      </c>
      <c r="C24" s="10">
        <v>77389</v>
      </c>
      <c r="D24" s="10">
        <v>46726</v>
      </c>
      <c r="E24" s="10">
        <v>141830</v>
      </c>
      <c r="F24" s="10">
        <v>90299</v>
      </c>
      <c r="G24" s="10">
        <v>51531</v>
      </c>
      <c r="H24" s="10">
        <v>143955.20114499965</v>
      </c>
      <c r="I24" s="10">
        <v>92492.465577001421</v>
      </c>
      <c r="J24" s="10">
        <v>51462.735568000004</v>
      </c>
      <c r="K24" s="10">
        <v>142410.28229000021</v>
      </c>
      <c r="L24" s="10">
        <v>92544.151349999884</v>
      </c>
      <c r="M24" s="10">
        <v>49866.130939999755</v>
      </c>
      <c r="N24" s="10">
        <v>145413</v>
      </c>
      <c r="O24" s="10">
        <v>91549</v>
      </c>
      <c r="P24" s="10">
        <v>53864</v>
      </c>
      <c r="Q24" s="10">
        <v>145688</v>
      </c>
      <c r="R24" s="10">
        <v>92067</v>
      </c>
      <c r="S24" s="10">
        <v>53621</v>
      </c>
    </row>
    <row r="25" spans="1:19" s="8" customFormat="1" ht="27" customHeight="1" x14ac:dyDescent="0.25">
      <c r="A25" s="12"/>
      <c r="B25" s="13"/>
      <c r="C25" s="13"/>
      <c r="D25" s="13"/>
      <c r="E25" s="13"/>
      <c r="F25" s="13"/>
      <c r="G25" s="13"/>
      <c r="H25" s="13"/>
      <c r="I25" s="13"/>
      <c r="J25" s="13"/>
      <c r="K25" s="13"/>
      <c r="L25" s="13"/>
      <c r="M25" s="13"/>
      <c r="N25" s="13"/>
      <c r="O25" s="13"/>
      <c r="P25" s="13"/>
      <c r="Q25" s="13"/>
      <c r="R25" s="13"/>
      <c r="S25" s="13"/>
    </row>
    <row r="26" spans="1:19" s="8" customFormat="1" ht="27" customHeight="1" x14ac:dyDescent="0.25">
      <c r="A26" s="14" t="s">
        <v>25</v>
      </c>
      <c r="B26" s="13"/>
      <c r="C26" s="13"/>
      <c r="D26" s="13"/>
      <c r="E26" s="7"/>
      <c r="F26" s="13"/>
      <c r="G26" s="13"/>
      <c r="H26" s="13"/>
      <c r="I26" s="13"/>
      <c r="J26" s="13"/>
      <c r="K26" s="13"/>
      <c r="L26" s="13"/>
      <c r="M26" s="13"/>
      <c r="N26" s="7"/>
      <c r="O26" s="13"/>
      <c r="P26" s="13"/>
      <c r="Q26" s="13"/>
      <c r="R26" s="13"/>
      <c r="S26" s="13"/>
    </row>
    <row r="27" spans="1:19" s="8" customFormat="1" ht="51" x14ac:dyDescent="0.25">
      <c r="A27" s="6" t="s">
        <v>5</v>
      </c>
      <c r="B27" s="15">
        <f>SUM(C27:D27)</f>
        <v>100</v>
      </c>
      <c r="C27" s="15">
        <f>C5/B5*100</f>
        <v>52.879065839666872</v>
      </c>
      <c r="D27" s="15">
        <f>D5/B5*100</f>
        <v>47.120934160333128</v>
      </c>
      <c r="E27" s="15">
        <f>SUM(F27:G27)</f>
        <v>100</v>
      </c>
      <c r="F27" s="15">
        <f>F5/E5*100</f>
        <v>53.831061926520732</v>
      </c>
      <c r="G27" s="15">
        <f>G5/E5*100</f>
        <v>46.168938073479275</v>
      </c>
      <c r="H27" s="15">
        <f>SUM(I27:J27)</f>
        <v>99.999999999996845</v>
      </c>
      <c r="I27" s="15">
        <f>I5/H5*100</f>
        <v>54.203773938721667</v>
      </c>
      <c r="J27" s="15">
        <f>J5/H5*100</f>
        <v>45.796226061275178</v>
      </c>
      <c r="K27" s="15">
        <f>SUM(L27:M27)</f>
        <v>99.999999999999318</v>
      </c>
      <c r="L27" s="15">
        <f>L5/K5*100</f>
        <v>53.747370098833478</v>
      </c>
      <c r="M27" s="15">
        <f>M5/K5*100</f>
        <v>46.252629901165839</v>
      </c>
      <c r="N27" s="15">
        <f>SUM(O27:P27)</f>
        <v>100</v>
      </c>
      <c r="O27" s="15">
        <f>O5/N5*100</f>
        <v>52.871276389253616</v>
      </c>
      <c r="P27" s="15">
        <f>P5/N5*100</f>
        <v>47.128723610746377</v>
      </c>
      <c r="Q27" s="15">
        <v>100</v>
      </c>
      <c r="R27" s="15">
        <v>52.924554959027972</v>
      </c>
      <c r="S27" s="15">
        <v>47.075445040972028</v>
      </c>
    </row>
    <row r="28" spans="1:19" s="8" customFormat="1" ht="27" customHeight="1" x14ac:dyDescent="0.25">
      <c r="A28" s="6" t="s">
        <v>6</v>
      </c>
      <c r="B28" s="16">
        <f>SUM(C28:D28)</f>
        <v>100</v>
      </c>
      <c r="C28" s="16">
        <f>C6/B6*100</f>
        <v>58.443308887598022</v>
      </c>
      <c r="D28" s="16">
        <f>D6/B6*100</f>
        <v>41.556691112401978</v>
      </c>
      <c r="E28" s="16">
        <f>SUM(F28:G28)</f>
        <v>99.999574176350592</v>
      </c>
      <c r="F28" s="16">
        <f>F6/E6*100</f>
        <v>59.658744927375771</v>
      </c>
      <c r="G28" s="16">
        <f>G6/E6*100</f>
        <v>40.340829248974828</v>
      </c>
      <c r="H28" s="16">
        <f>SUM(I28:J28)</f>
        <v>100.00000000000293</v>
      </c>
      <c r="I28" s="16">
        <f>I6/H6*100</f>
        <v>60.956140341740891</v>
      </c>
      <c r="J28" s="16">
        <f>J6/H6*100</f>
        <v>39.043859658262036</v>
      </c>
      <c r="K28" s="16">
        <f>SUM(L28:M28)</f>
        <v>99.999999999999631</v>
      </c>
      <c r="L28" s="16">
        <f>L6/K6*100</f>
        <v>60.899920680454841</v>
      </c>
      <c r="M28" s="16">
        <f>M6/K6*100</f>
        <v>39.100079319544783</v>
      </c>
      <c r="N28" s="16">
        <f>SUM(O28:P28)</f>
        <v>100</v>
      </c>
      <c r="O28" s="16">
        <f>O6/N6*100</f>
        <v>59.420698671968054</v>
      </c>
      <c r="P28" s="16">
        <f>P6/N6*100</f>
        <v>40.579301328031953</v>
      </c>
      <c r="Q28" s="16">
        <v>100</v>
      </c>
      <c r="R28" s="16">
        <v>60.374918907229869</v>
      </c>
      <c r="S28" s="16">
        <v>39.625081092770131</v>
      </c>
    </row>
    <row r="29" spans="1:19" s="8" customFormat="1" ht="27" customHeight="1" x14ac:dyDescent="0.25">
      <c r="A29" s="17" t="s">
        <v>26</v>
      </c>
      <c r="B29" s="18">
        <f>B6/B5*100</f>
        <v>64.165865874610532</v>
      </c>
      <c r="C29" s="18">
        <f t="shared" ref="C29:D29" si="0">C6/C5*100</f>
        <v>70.917771708004764</v>
      </c>
      <c r="D29" s="18">
        <f t="shared" si="0"/>
        <v>56.588883807734611</v>
      </c>
      <c r="E29" s="18">
        <f>E6/E5*100</f>
        <v>66.774242161442857</v>
      </c>
      <c r="F29" s="18">
        <f>F6/F5*100</f>
        <v>74.003137561470325</v>
      </c>
      <c r="G29" s="18">
        <f t="shared" ref="G29" si="1">G6/G5*100</f>
        <v>58.345034858226782</v>
      </c>
      <c r="H29" s="18">
        <f>H6/H5*100</f>
        <v>64.57415086504416</v>
      </c>
      <c r="I29" s="18">
        <f t="shared" ref="I29:J29" si="2">I6/I5*100</f>
        <v>72.618393823063244</v>
      </c>
      <c r="J29" s="18">
        <f t="shared" si="2"/>
        <v>55.05309718213104</v>
      </c>
      <c r="K29" s="18">
        <f>K6/K5*100</f>
        <v>65.539866719278393</v>
      </c>
      <c r="L29" s="18">
        <f t="shared" ref="L29" si="3">L6/L5*100</f>
        <v>74.261729965058592</v>
      </c>
      <c r="M29" s="18">
        <f>M6/M5*100</f>
        <v>55.404719532533775</v>
      </c>
      <c r="N29" s="18">
        <f t="shared" ref="N29" si="4">N6/N5*100</f>
        <v>63.750385348754889</v>
      </c>
      <c r="O29" s="18">
        <f>O6/O5*100</f>
        <v>71.647455797003644</v>
      </c>
      <c r="P29" s="18">
        <f>P6/P5*100</f>
        <v>54.891070639040137</v>
      </c>
      <c r="Q29" s="18">
        <v>62.720542526137322</v>
      </c>
      <c r="R29" s="18">
        <v>71.54991991457554</v>
      </c>
      <c r="S29" s="18">
        <v>52.794117647058826</v>
      </c>
    </row>
    <row r="30" spans="1:19" s="8" customFormat="1" ht="27" customHeight="1" x14ac:dyDescent="0.25">
      <c r="A30" s="19" t="s">
        <v>27</v>
      </c>
      <c r="B30" s="18">
        <f>B7/B5*100</f>
        <v>58.389097580152004</v>
      </c>
      <c r="C30" s="18">
        <f t="shared" ref="C30:D30" si="5">C7/C5*100</f>
        <v>65.147693731001368</v>
      </c>
      <c r="D30" s="18">
        <f t="shared" si="5"/>
        <v>50.804607645626568</v>
      </c>
      <c r="E30" s="18">
        <f t="shared" ref="E30:J30" si="6">E7/E5*100</f>
        <v>61.601235175196415</v>
      </c>
      <c r="F30" s="18">
        <f t="shared" si="6"/>
        <v>68.875812781601425</v>
      </c>
      <c r="G30" s="18">
        <f t="shared" si="6"/>
        <v>53.119380188702479</v>
      </c>
      <c r="H30" s="18">
        <f>H7/H5*100</f>
        <v>60.248255565486112</v>
      </c>
      <c r="I30" s="18">
        <f t="shared" si="6"/>
        <v>68.401980836375103</v>
      </c>
      <c r="J30" s="18">
        <f t="shared" si="6"/>
        <v>50.59762014522321</v>
      </c>
      <c r="K30" s="18">
        <f>K7/K5*100</f>
        <v>60.753644580471608</v>
      </c>
      <c r="L30" s="18">
        <f t="shared" ref="L30:M30" si="7">L7/L5*100</f>
        <v>69.5482599008931</v>
      </c>
      <c r="M30" s="18">
        <f t="shared" si="7"/>
        <v>50.533956629459794</v>
      </c>
      <c r="N30" s="18">
        <f t="shared" ref="N30" si="8">N7/N5*100</f>
        <v>60.623066120137473</v>
      </c>
      <c r="O30" s="18">
        <f>O7/O5*100</f>
        <v>68.875691726278859</v>
      </c>
      <c r="P30" s="18">
        <f>P7/P5*100</f>
        <v>51.364872476636357</v>
      </c>
      <c r="Q30" s="18">
        <v>59.486578129415093</v>
      </c>
      <c r="R30" s="18">
        <v>68.161238654564869</v>
      </c>
      <c r="S30" s="18">
        <v>49.734093637454983</v>
      </c>
    </row>
    <row r="31" spans="1:19" s="8" customFormat="1" ht="27" customHeight="1" x14ac:dyDescent="0.25">
      <c r="A31" s="6" t="s">
        <v>7</v>
      </c>
      <c r="B31" s="16">
        <v>100</v>
      </c>
      <c r="C31" s="16">
        <v>100</v>
      </c>
      <c r="D31" s="16">
        <v>100</v>
      </c>
      <c r="E31" s="16">
        <v>100</v>
      </c>
      <c r="F31" s="16">
        <v>100</v>
      </c>
      <c r="G31" s="16">
        <v>100</v>
      </c>
      <c r="H31" s="16">
        <v>100</v>
      </c>
      <c r="I31" s="16">
        <v>100</v>
      </c>
      <c r="J31" s="16">
        <v>100</v>
      </c>
      <c r="K31" s="16">
        <v>100</v>
      </c>
      <c r="L31" s="16">
        <v>100</v>
      </c>
      <c r="M31" s="16">
        <v>100</v>
      </c>
      <c r="N31" s="16">
        <v>100</v>
      </c>
      <c r="O31" s="16">
        <v>100</v>
      </c>
      <c r="P31" s="16">
        <v>100</v>
      </c>
      <c r="Q31" s="16">
        <v>100</v>
      </c>
      <c r="R31" s="16">
        <v>100</v>
      </c>
      <c r="S31" s="16">
        <v>100</v>
      </c>
    </row>
    <row r="32" spans="1:19" s="8" customFormat="1" ht="27" customHeight="1" x14ac:dyDescent="0.25">
      <c r="A32" s="9" t="s">
        <v>8</v>
      </c>
      <c r="B32" s="20"/>
      <c r="C32" s="20"/>
      <c r="D32" s="20"/>
      <c r="E32" s="20"/>
      <c r="F32" s="20"/>
      <c r="G32" s="20"/>
      <c r="H32" s="20"/>
      <c r="I32" s="20"/>
      <c r="J32" s="20"/>
      <c r="K32" s="20"/>
      <c r="L32" s="20"/>
      <c r="M32" s="20"/>
      <c r="N32" s="20"/>
      <c r="O32" s="20"/>
      <c r="P32" s="20"/>
      <c r="Q32" s="20"/>
      <c r="R32" s="20"/>
      <c r="S32" s="20"/>
    </row>
    <row r="33" spans="1:19" s="8" customFormat="1" ht="27" customHeight="1" x14ac:dyDescent="0.25">
      <c r="A33" s="12" t="s">
        <v>9</v>
      </c>
      <c r="B33" s="18">
        <f t="shared" ref="B33:D33" si="9">B9/B7*100</f>
        <v>11.664522178002533</v>
      </c>
      <c r="C33" s="18">
        <f t="shared" si="9"/>
        <v>11.345443479877941</v>
      </c>
      <c r="D33" s="18">
        <f t="shared" si="9"/>
        <v>12.123681745751785</v>
      </c>
      <c r="E33" s="18">
        <f t="shared" ref="E33:G33" si="10">E9/E7*100</f>
        <v>10.918272204425653</v>
      </c>
      <c r="F33" s="18">
        <f t="shared" si="10"/>
        <v>11.513478277541317</v>
      </c>
      <c r="G33" s="18">
        <f t="shared" si="10"/>
        <v>10.018434568874564</v>
      </c>
      <c r="H33" s="18">
        <f t="shared" ref="H33:J33" si="11">H9/H7*100</f>
        <v>10.669023552027754</v>
      </c>
      <c r="I33" s="18">
        <f t="shared" si="11"/>
        <v>11.624117552380854</v>
      </c>
      <c r="J33" s="18">
        <f t="shared" si="11"/>
        <v>9.1408082638304435</v>
      </c>
      <c r="K33" s="18">
        <f t="shared" ref="K33:M33" si="12">K9/K7*100</f>
        <v>10.572231117106774</v>
      </c>
      <c r="L33" s="18">
        <f t="shared" si="12"/>
        <v>11.197241087407464</v>
      </c>
      <c r="M33" s="18">
        <f t="shared" si="12"/>
        <v>9.5726669068290011</v>
      </c>
      <c r="N33" s="18">
        <f t="shared" ref="N33:P33" si="13">N9/N7*100</f>
        <v>10.619073179459653</v>
      </c>
      <c r="O33" s="18">
        <f t="shared" si="13"/>
        <v>11.235743680188124</v>
      </c>
      <c r="P33" s="18">
        <f t="shared" si="13"/>
        <v>9.6925961300364367</v>
      </c>
      <c r="Q33" s="18">
        <v>9.9281313680690477</v>
      </c>
      <c r="R33" s="18">
        <v>10.37159462973697</v>
      </c>
      <c r="S33" s="18">
        <v>9.2448435255922856</v>
      </c>
    </row>
    <row r="34" spans="1:19" s="8" customFormat="1" ht="27" customHeight="1" x14ac:dyDescent="0.25">
      <c r="A34" s="12" t="s">
        <v>10</v>
      </c>
      <c r="B34" s="18">
        <f t="shared" ref="B34:D34" si="14">B10/B7*100</f>
        <v>87.419831034242009</v>
      </c>
      <c r="C34" s="18">
        <f t="shared" si="14"/>
        <v>87.662189462650986</v>
      </c>
      <c r="D34" s="18">
        <f t="shared" si="14"/>
        <v>87.071073214046777</v>
      </c>
      <c r="E34" s="18">
        <f t="shared" ref="E34:G34" si="15">E10/E7*100</f>
        <v>87.493884032015359</v>
      </c>
      <c r="F34" s="18">
        <f t="shared" si="15"/>
        <v>86.609916024387431</v>
      </c>
      <c r="G34" s="18">
        <f t="shared" si="15"/>
        <v>88.830274431600799</v>
      </c>
      <c r="H34" s="18">
        <f t="shared" ref="H34:J34" si="16">H10/H7*100</f>
        <v>87.837728340294348</v>
      </c>
      <c r="I34" s="18">
        <f t="shared" si="16"/>
        <v>87.005820652521678</v>
      </c>
      <c r="J34" s="18">
        <f t="shared" si="16"/>
        <v>89.168837159269515</v>
      </c>
      <c r="K34" s="18">
        <f t="shared" ref="K34:M34" si="17">K10/K7*100</f>
        <v>88.007280788157402</v>
      </c>
      <c r="L34" s="18">
        <f t="shared" si="17"/>
        <v>87.439399975972066</v>
      </c>
      <c r="M34" s="18">
        <f t="shared" si="17"/>
        <v>88.915479637034139</v>
      </c>
      <c r="N34" s="18">
        <f t="shared" ref="N34:P34" si="18">N10/N7*100</f>
        <v>88.147771468391852</v>
      </c>
      <c r="O34" s="18">
        <f t="shared" si="18"/>
        <v>87.543797766019992</v>
      </c>
      <c r="P34" s="18">
        <f t="shared" si="18"/>
        <v>89.056327897461301</v>
      </c>
      <c r="Q34" s="18">
        <v>88.341891384789307</v>
      </c>
      <c r="R34" s="18">
        <v>87.399934203311773</v>
      </c>
      <c r="S34" s="18">
        <v>89.793258264238389</v>
      </c>
    </row>
    <row r="35" spans="1:19" s="8" customFormat="1" ht="27" customHeight="1" x14ac:dyDescent="0.25">
      <c r="A35" s="12" t="s">
        <v>11</v>
      </c>
      <c r="B35" s="18">
        <f t="shared" ref="B35:D35" si="19">B11/B7*100</f>
        <v>0.91564678775546848</v>
      </c>
      <c r="C35" s="18">
        <f t="shared" si="19"/>
        <v>0.99152177036930589</v>
      </c>
      <c r="D35" s="18">
        <f t="shared" si="19"/>
        <v>0.80524504020143295</v>
      </c>
      <c r="E35" s="18">
        <f t="shared" ref="E35:G35" si="20">E11/E7*100</f>
        <v>1.5873821810695787</v>
      </c>
      <c r="F35" s="18">
        <f t="shared" si="20"/>
        <v>1.8758387974999042</v>
      </c>
      <c r="G35" s="18">
        <f t="shared" si="20"/>
        <v>1.1512909995246432</v>
      </c>
      <c r="H35" s="18">
        <f t="shared" ref="H35:J35" si="21">H11/H7*100</f>
        <v>1.4932481076785589</v>
      </c>
      <c r="I35" s="18">
        <f t="shared" si="21"/>
        <v>1.3700617950971201</v>
      </c>
      <c r="J35" s="18">
        <f t="shared" si="21"/>
        <v>1.6903545768991366</v>
      </c>
      <c r="K35" s="18">
        <f t="shared" ref="K35:M35" si="22">K11/K7*100</f>
        <v>1.4204880947358254</v>
      </c>
      <c r="L35" s="18">
        <f t="shared" si="22"/>
        <v>1.3633589366206555</v>
      </c>
      <c r="M35" s="18">
        <f t="shared" si="22"/>
        <v>1.5118534561360197</v>
      </c>
      <c r="N35" s="18">
        <f t="shared" ref="N35:P35" si="23">N11/N7*100</f>
        <v>1.233155352148487</v>
      </c>
      <c r="O35" s="18">
        <f t="shared" si="23"/>
        <v>1.2212424064275915</v>
      </c>
      <c r="P35" s="18">
        <f t="shared" si="23"/>
        <v>1.2510759725022698</v>
      </c>
      <c r="Q35" s="18">
        <v>1.7299772471416426</v>
      </c>
      <c r="R35" s="18">
        <v>2.2284711669512633</v>
      </c>
      <c r="S35" s="18">
        <v>0.96189821016932786</v>
      </c>
    </row>
    <row r="36" spans="1:19" s="8" customFormat="1" ht="27" customHeight="1" x14ac:dyDescent="0.25">
      <c r="A36" s="9" t="s">
        <v>12</v>
      </c>
      <c r="B36" s="20"/>
      <c r="C36" s="20"/>
      <c r="D36" s="20"/>
      <c r="E36" s="20"/>
      <c r="F36" s="20"/>
      <c r="G36" s="20"/>
      <c r="H36" s="20"/>
      <c r="I36" s="20"/>
      <c r="J36" s="20"/>
      <c r="K36" s="20"/>
      <c r="L36" s="20"/>
      <c r="M36" s="20"/>
      <c r="N36" s="20"/>
      <c r="O36" s="20"/>
      <c r="P36" s="20"/>
      <c r="Q36" s="20"/>
      <c r="R36" s="20"/>
      <c r="S36" s="20"/>
    </row>
    <row r="37" spans="1:19" s="8" customFormat="1" ht="27" customHeight="1" x14ac:dyDescent="0.25">
      <c r="A37" s="12" t="s">
        <v>13</v>
      </c>
      <c r="B37" s="18">
        <f>B13/B$7*100</f>
        <v>10.958471966047281</v>
      </c>
      <c r="C37" s="18">
        <f t="shared" ref="B37:D40" si="24">C13/C$7*100</f>
        <v>12.358805300795423</v>
      </c>
      <c r="D37" s="18">
        <f t="shared" si="24"/>
        <v>8.9433689445451225</v>
      </c>
      <c r="E37" s="18">
        <f t="shared" ref="E37:G38" si="25">E13/E$7*100</f>
        <v>10.639503626192043</v>
      </c>
      <c r="F37" s="18">
        <f t="shared" si="25"/>
        <v>12.093108913685324</v>
      </c>
      <c r="G37" s="18">
        <f t="shared" si="25"/>
        <v>8.4419307115279949</v>
      </c>
      <c r="H37" s="18">
        <f>H13/H$7*100</f>
        <v>11.062904148590668</v>
      </c>
      <c r="I37" s="18">
        <f t="shared" ref="I37:J37" si="26">I13/I$7*100</f>
        <v>12.911578733672499</v>
      </c>
      <c r="J37" s="18">
        <f t="shared" si="26"/>
        <v>8.1048992163237035</v>
      </c>
      <c r="K37" s="18">
        <f t="shared" ref="K37:M37" si="27">K13/K$7*100</f>
        <v>11.038684331138882</v>
      </c>
      <c r="L37" s="18">
        <f t="shared" si="27"/>
        <v>12.684985130124746</v>
      </c>
      <c r="M37" s="18">
        <f t="shared" si="27"/>
        <v>8.4057929594597187</v>
      </c>
      <c r="N37" s="18">
        <f t="shared" ref="N37:P37" si="28">N13/N$7*100</f>
        <v>9.1288338936444706</v>
      </c>
      <c r="O37" s="18">
        <f t="shared" si="28"/>
        <v>10.241818538114835</v>
      </c>
      <c r="P37" s="18">
        <f t="shared" si="28"/>
        <v>7.4545733253151267</v>
      </c>
      <c r="Q37" s="18">
        <v>6.6548548139633192</v>
      </c>
      <c r="R37" s="18">
        <v>7.4240596556639975</v>
      </c>
      <c r="S37" s="18">
        <v>5.4696646028700053</v>
      </c>
    </row>
    <row r="38" spans="1:19" s="8" customFormat="1" ht="27" customHeight="1" x14ac:dyDescent="0.25">
      <c r="A38" s="12" t="s">
        <v>14</v>
      </c>
      <c r="B38" s="18">
        <f t="shared" si="24"/>
        <v>57.487137587400092</v>
      </c>
      <c r="C38" s="18">
        <f t="shared" si="24"/>
        <v>59.353868380345588</v>
      </c>
      <c r="D38" s="18">
        <f t="shared" si="24"/>
        <v>54.800880845629116</v>
      </c>
      <c r="E38" s="18">
        <f t="shared" ref="E38" si="29">E14/E$7*100</f>
        <v>56.267989907960036</v>
      </c>
      <c r="F38" s="18">
        <f>F14/F$7*100</f>
        <v>58.044696349553213</v>
      </c>
      <c r="G38" s="18">
        <f t="shared" si="25"/>
        <v>53.581949903189397</v>
      </c>
      <c r="H38" s="18">
        <f t="shared" ref="H38:J38" si="30">H14/H$7*100</f>
        <v>51.046629187728854</v>
      </c>
      <c r="I38" s="18">
        <f t="shared" si="30"/>
        <v>53.000796109759165</v>
      </c>
      <c r="J38" s="18">
        <f t="shared" si="30"/>
        <v>47.919829349350941</v>
      </c>
      <c r="K38" s="18">
        <f t="shared" ref="K38:M38" si="31">K14/K$7*100</f>
        <v>53.267768446679099</v>
      </c>
      <c r="L38" s="18">
        <f t="shared" si="31"/>
        <v>56.909114311550368</v>
      </c>
      <c r="M38" s="18">
        <f t="shared" si="31"/>
        <v>47.444246940266289</v>
      </c>
      <c r="N38" s="18">
        <f t="shared" ref="N38:P38" si="32">N14/N$7*100</f>
        <v>54.261660592705596</v>
      </c>
      <c r="O38" s="18">
        <f>O14/O$7*100</f>
        <v>58.158730158730151</v>
      </c>
      <c r="P38" s="18">
        <f t="shared" si="32"/>
        <v>48.399306661006761</v>
      </c>
      <c r="Q38" s="18">
        <v>53.549018397039752</v>
      </c>
      <c r="R38" s="18">
        <v>57.27288393150878</v>
      </c>
      <c r="S38" s="18">
        <v>47.812496228441773</v>
      </c>
    </row>
    <row r="39" spans="1:19" s="8" customFormat="1" ht="27" customHeight="1" x14ac:dyDescent="0.25">
      <c r="A39" s="12" t="s">
        <v>15</v>
      </c>
      <c r="B39" s="18">
        <f t="shared" si="24"/>
        <v>14.43565870712265</v>
      </c>
      <c r="C39" s="18">
        <f t="shared" si="24"/>
        <v>13.894900622131336</v>
      </c>
      <c r="D39" s="18">
        <f t="shared" si="24"/>
        <v>15.213818609431831</v>
      </c>
      <c r="E39" s="18">
        <f t="shared" ref="E39:G39" si="33">E15/E$7*100</f>
        <v>14.465600286181202</v>
      </c>
      <c r="F39" s="18">
        <f t="shared" si="33"/>
        <v>13.934728568580059</v>
      </c>
      <c r="G39" s="18">
        <f t="shared" si="33"/>
        <v>15.268176692444108</v>
      </c>
      <c r="H39" s="18">
        <f t="shared" ref="H39:J39" si="34">H15/H$7*100</f>
        <v>15.454874348636787</v>
      </c>
      <c r="I39" s="18">
        <f t="shared" si="34"/>
        <v>15.180007444321516</v>
      </c>
      <c r="J39" s="18">
        <f t="shared" si="34"/>
        <v>15.894680069578666</v>
      </c>
      <c r="K39" s="18">
        <f t="shared" ref="K39:M39" si="35">K15/K$7*100</f>
        <v>14.707123479572202</v>
      </c>
      <c r="L39" s="18">
        <f t="shared" si="35"/>
        <v>13.725397147928586</v>
      </c>
      <c r="M39" s="18">
        <f t="shared" si="35"/>
        <v>16.277176041975991</v>
      </c>
      <c r="N39" s="18">
        <f t="shared" ref="N39:P39" si="36">N15/N$7*100</f>
        <v>15.062481754574305</v>
      </c>
      <c r="O39" s="18">
        <f t="shared" si="36"/>
        <v>14.549088771310995</v>
      </c>
      <c r="P39" s="18">
        <f t="shared" si="36"/>
        <v>15.834777789569257</v>
      </c>
      <c r="Q39" s="18">
        <v>15.538919737985873</v>
      </c>
      <c r="R39" s="18">
        <v>15.777105885670419</v>
      </c>
      <c r="S39" s="18">
        <v>15.171922710211568</v>
      </c>
    </row>
    <row r="40" spans="1:19" s="8" customFormat="1" ht="27" customHeight="1" x14ac:dyDescent="0.25">
      <c r="A40" s="12" t="s">
        <v>16</v>
      </c>
      <c r="B40" s="18">
        <f t="shared" si="24"/>
        <v>17.118537380432304</v>
      </c>
      <c r="C40" s="18">
        <f t="shared" si="24"/>
        <v>14.392070654167707</v>
      </c>
      <c r="D40" s="18">
        <f t="shared" si="24"/>
        <v>21.041968467723329</v>
      </c>
      <c r="E40" s="18">
        <f t="shared" ref="E40:G40" si="37">E16/E$7*100</f>
        <v>18.626863625915004</v>
      </c>
      <c r="F40" s="18">
        <f t="shared" si="37"/>
        <v>15.927331531117067</v>
      </c>
      <c r="G40" s="18">
        <f t="shared" si="37"/>
        <v>22.708039351427903</v>
      </c>
      <c r="H40" s="18">
        <f t="shared" ref="H40:J40" si="38">H16/H$7*100</f>
        <v>22.435592315046261</v>
      </c>
      <c r="I40" s="18">
        <f t="shared" si="38"/>
        <v>18.907617712245621</v>
      </c>
      <c r="J40" s="18">
        <f t="shared" si="38"/>
        <v>28.080591364745182</v>
      </c>
      <c r="K40" s="18">
        <f t="shared" ref="K40:M40" si="39">K16/K$7*100</f>
        <v>20.986423742609414</v>
      </c>
      <c r="L40" s="18">
        <f t="shared" si="39"/>
        <v>16.680503410396867</v>
      </c>
      <c r="M40" s="18">
        <f t="shared" si="39"/>
        <v>27.872784058297228</v>
      </c>
      <c r="N40" s="18">
        <f t="shared" ref="N40:P40" si="40">N16/N$7*100</f>
        <v>21.547023759075628</v>
      </c>
      <c r="O40" s="18">
        <f t="shared" si="40"/>
        <v>17.050362531844012</v>
      </c>
      <c r="P40" s="18">
        <f t="shared" si="40"/>
        <v>28.311342224108859</v>
      </c>
      <c r="Q40" s="18">
        <v>24.257207051011054</v>
      </c>
      <c r="R40" s="18">
        <v>19.52673382106434</v>
      </c>
      <c r="S40" s="18">
        <v>31.545916458476654</v>
      </c>
    </row>
    <row r="41" spans="1:19" s="8" customFormat="1" ht="27" customHeight="1" x14ac:dyDescent="0.25">
      <c r="A41" s="9" t="s">
        <v>17</v>
      </c>
      <c r="B41" s="20"/>
      <c r="C41" s="20"/>
      <c r="D41" s="20"/>
      <c r="E41" s="20"/>
      <c r="F41" s="20"/>
      <c r="G41" s="20"/>
      <c r="H41" s="20"/>
      <c r="I41" s="20"/>
      <c r="J41" s="20"/>
      <c r="K41" s="20"/>
      <c r="L41" s="20"/>
      <c r="M41" s="20"/>
      <c r="N41" s="20"/>
      <c r="O41" s="20"/>
      <c r="P41" s="20"/>
      <c r="Q41" s="20"/>
      <c r="R41" s="20"/>
      <c r="S41" s="20"/>
    </row>
    <row r="42" spans="1:19" s="8" customFormat="1" ht="27" customHeight="1" x14ac:dyDescent="0.25">
      <c r="A42" s="12" t="s">
        <v>18</v>
      </c>
      <c r="B42" s="18">
        <f t="shared" ref="B42:D45" si="41">B18/B$7*100</f>
        <v>92.311649426973517</v>
      </c>
      <c r="C42" s="18">
        <f t="shared" si="41"/>
        <v>92.515397197027653</v>
      </c>
      <c r="D42" s="18">
        <f t="shared" si="41"/>
        <v>92.018452988043506</v>
      </c>
      <c r="E42" s="18">
        <f t="shared" ref="E42:G42" si="42">E18/E$7*100</f>
        <v>92.486515413164639</v>
      </c>
      <c r="F42" s="18">
        <f t="shared" si="42"/>
        <v>93.218800048314321</v>
      </c>
      <c r="G42" s="18">
        <f t="shared" si="42"/>
        <v>91.379441234303926</v>
      </c>
      <c r="H42" s="18">
        <f t="shared" ref="H42:J42" si="43">H18/H$7*100</f>
        <v>91.10377750097993</v>
      </c>
      <c r="I42" s="18">
        <f t="shared" si="43"/>
        <v>92.201501938904855</v>
      </c>
      <c r="J42" s="18">
        <f t="shared" si="43"/>
        <v>89.347343822573151</v>
      </c>
      <c r="K42" s="18">
        <f t="shared" ref="K42:M42" si="44">K18/K$7*100</f>
        <v>90.374753243276558</v>
      </c>
      <c r="L42" s="18">
        <f t="shared" si="44"/>
        <v>91.153853024945974</v>
      </c>
      <c r="M42" s="18">
        <f t="shared" si="44"/>
        <v>89.128756707225122</v>
      </c>
      <c r="N42" s="18">
        <f t="shared" ref="N42:P42" si="45">N18/N$7*100</f>
        <v>92.070891130133433</v>
      </c>
      <c r="O42" s="18">
        <f t="shared" si="45"/>
        <v>92.686654908877131</v>
      </c>
      <c r="P42" s="18">
        <f t="shared" si="45"/>
        <v>91.144598912825586</v>
      </c>
      <c r="Q42" s="18">
        <v>92.488231689649112</v>
      </c>
      <c r="R42" s="18">
        <v>91.931289458430584</v>
      </c>
      <c r="S42" s="18">
        <v>93.346367838565243</v>
      </c>
    </row>
    <row r="43" spans="1:19" s="8" customFormat="1" ht="27" customHeight="1" x14ac:dyDescent="0.25">
      <c r="A43" s="12" t="s">
        <v>19</v>
      </c>
      <c r="B43" s="18">
        <f t="shared" si="41"/>
        <v>2.1750208314631392</v>
      </c>
      <c r="C43" s="18">
        <f t="shared" si="41"/>
        <v>2.5341298893519175</v>
      </c>
      <c r="D43" s="18">
        <f t="shared" si="41"/>
        <v>1.6582569084429091</v>
      </c>
      <c r="E43" s="18">
        <f t="shared" ref="E43:G43" si="46">E19/E$7*100</f>
        <v>3.0267292975637679</v>
      </c>
      <c r="F43" s="18">
        <f t="shared" si="46"/>
        <v>3.1310453437631822</v>
      </c>
      <c r="G43" s="18">
        <f t="shared" si="46"/>
        <v>2.8690234061054358</v>
      </c>
      <c r="H43" s="18">
        <f t="shared" ref="H43:J43" si="47">H19/H$7*100</f>
        <v>2.7449296842372832</v>
      </c>
      <c r="I43" s="18">
        <f t="shared" si="47"/>
        <v>3.1771614331060611</v>
      </c>
      <c r="J43" s="18">
        <f t="shared" si="47"/>
        <v>2.0533295208804438</v>
      </c>
      <c r="K43" s="18">
        <f t="shared" ref="K43:M43" si="48">K19/K$7*100</f>
        <v>2.6903511486330958</v>
      </c>
      <c r="L43" s="18">
        <f t="shared" si="48"/>
        <v>2.8138533587752335</v>
      </c>
      <c r="M43" s="18">
        <f t="shared" si="48"/>
        <v>2.4928368768385303</v>
      </c>
      <c r="N43" s="18">
        <f t="shared" ref="N43:P43" si="49">N19/N$7*100</f>
        <v>2.5322296616474089</v>
      </c>
      <c r="O43" s="18">
        <f t="shared" si="49"/>
        <v>2.8547912992357438</v>
      </c>
      <c r="P43" s="18">
        <f t="shared" si="49"/>
        <v>2.0481799851427356</v>
      </c>
      <c r="Q43" s="18">
        <v>3.0343477909777081</v>
      </c>
      <c r="R43" s="18">
        <v>4.0198643334952138</v>
      </c>
      <c r="S43" s="18">
        <v>1.5158646825253146</v>
      </c>
    </row>
    <row r="44" spans="1:19" s="8" customFormat="1" ht="27" customHeight="1" x14ac:dyDescent="0.25">
      <c r="A44" s="12" t="s">
        <v>20</v>
      </c>
      <c r="B44" s="18">
        <f t="shared" si="41"/>
        <v>5.1966461434114386</v>
      </c>
      <c r="C44" s="18">
        <f t="shared" si="41"/>
        <v>4.6639202860451512</v>
      </c>
      <c r="D44" s="18">
        <f t="shared" si="41"/>
        <v>5.9632475362177768</v>
      </c>
      <c r="E44" s="18">
        <f t="shared" ref="E44:G44" si="50">E20/E$7*100</f>
        <v>4.0165186603953043</v>
      </c>
      <c r="F44" s="18">
        <f t="shared" si="50"/>
        <v>3.2389797346524021</v>
      </c>
      <c r="G44" s="18">
        <f t="shared" si="50"/>
        <v>5.1920086630879627</v>
      </c>
      <c r="H44" s="18">
        <f t="shared" ref="H44:J44" si="51">H20/H$7*100</f>
        <v>5.3906342599783708</v>
      </c>
      <c r="I44" s="18">
        <f t="shared" si="51"/>
        <v>4.0575968476953852</v>
      </c>
      <c r="J44" s="18">
        <f t="shared" si="51"/>
        <v>7.5235846841616825</v>
      </c>
      <c r="K44" s="18">
        <f t="shared" ref="K44:M44" si="52">K20/K$7*100</f>
        <v>6.1926753524193341</v>
      </c>
      <c r="L44" s="18">
        <f t="shared" si="52"/>
        <v>5.357336448843208</v>
      </c>
      <c r="M44" s="18">
        <f t="shared" si="52"/>
        <v>7.5286138352340011</v>
      </c>
      <c r="N44" s="18">
        <f t="shared" ref="N44:P44" si="53">N20/N$7*100</f>
        <v>4.7386313341055271</v>
      </c>
      <c r="O44" s="18">
        <f t="shared" si="53"/>
        <v>4.0783852635704481</v>
      </c>
      <c r="P44" s="18">
        <f t="shared" si="53"/>
        <v>5.7306590257879657</v>
      </c>
      <c r="Q44" s="18">
        <v>3.9672624843841291</v>
      </c>
      <c r="R44" s="18">
        <v>3.8522394372816571</v>
      </c>
      <c r="S44" s="18">
        <v>4.1444899042929384</v>
      </c>
    </row>
    <row r="45" spans="1:19" s="8" customFormat="1" ht="27" customHeight="1" x14ac:dyDescent="0.25">
      <c r="A45" s="12" t="s">
        <v>21</v>
      </c>
      <c r="B45" s="18">
        <f t="shared" si="41"/>
        <v>0.31648923915537064</v>
      </c>
      <c r="C45" s="18">
        <f t="shared" si="41"/>
        <v>0.28619758501475029</v>
      </c>
      <c r="D45" s="18">
        <f t="shared" si="41"/>
        <v>0.36007943462553671</v>
      </c>
      <c r="E45" s="18">
        <f t="shared" ref="E45:G45" si="54">E21/E$7*100</f>
        <v>0.47019407512716593</v>
      </c>
      <c r="F45" s="18">
        <f t="shared" si="54"/>
        <v>0.411040236205376</v>
      </c>
      <c r="G45" s="18">
        <f t="shared" si="54"/>
        <v>0.55962335509153516</v>
      </c>
      <c r="H45" s="18">
        <f t="shared" ref="H45:J45" si="55">H21/H$7*100</f>
        <v>0.76065855480461986</v>
      </c>
      <c r="I45" s="18">
        <f t="shared" si="55"/>
        <v>0.56373978029353411</v>
      </c>
      <c r="J45" s="18">
        <f t="shared" si="55"/>
        <v>1.0757419723838375</v>
      </c>
      <c r="K45" s="18">
        <f t="shared" ref="K45:M45" si="56">K21/K$7*100</f>
        <v>0.74222025567091499</v>
      </c>
      <c r="L45" s="18">
        <f t="shared" si="56"/>
        <v>0.67495716743587109</v>
      </c>
      <c r="M45" s="18">
        <f t="shared" si="56"/>
        <v>0.84979258070147035</v>
      </c>
      <c r="N45" s="18">
        <f t="shared" ref="N45:P45" si="57">N21/N$7*100</f>
        <v>0.65824787411362551</v>
      </c>
      <c r="O45" s="18">
        <f t="shared" si="57"/>
        <v>0.38016852831667647</v>
      </c>
      <c r="P45" s="18">
        <f t="shared" si="57"/>
        <v>1.0765620762437063</v>
      </c>
      <c r="Q45" s="18">
        <v>0.51063304247041896</v>
      </c>
      <c r="R45" s="18">
        <v>0.19660677079253677</v>
      </c>
      <c r="S45" s="18">
        <v>0.99448447324909184</v>
      </c>
    </row>
    <row r="46" spans="1:19" s="8" customFormat="1" ht="27" customHeight="1" x14ac:dyDescent="0.25">
      <c r="A46" s="9" t="s">
        <v>22</v>
      </c>
      <c r="B46" s="20"/>
      <c r="C46" s="20"/>
      <c r="D46" s="20"/>
      <c r="E46" s="20"/>
      <c r="F46" s="20"/>
      <c r="G46" s="20"/>
      <c r="H46" s="20"/>
      <c r="I46" s="20"/>
      <c r="J46" s="20"/>
      <c r="K46" s="20"/>
      <c r="L46" s="20"/>
      <c r="M46" s="20"/>
      <c r="N46" s="20"/>
      <c r="O46" s="20"/>
      <c r="P46" s="20"/>
      <c r="Q46" s="20"/>
      <c r="R46" s="20"/>
      <c r="S46" s="20"/>
    </row>
    <row r="47" spans="1:19" s="8" customFormat="1" ht="27" customHeight="1" x14ac:dyDescent="0.25">
      <c r="A47" s="12" t="s">
        <v>23</v>
      </c>
      <c r="B47" s="18">
        <f t="shared" ref="B47:D48" si="58">B23/B$7*100</f>
        <v>38.101578942118749</v>
      </c>
      <c r="C47" s="18">
        <f t="shared" si="58"/>
        <v>34.584076481576972</v>
      </c>
      <c r="D47" s="18">
        <f t="shared" si="58"/>
        <v>43.163323642821524</v>
      </c>
      <c r="E47" s="18">
        <f t="shared" ref="E47" si="59">E23/E$7*100</f>
        <v>34.53375552745031</v>
      </c>
      <c r="F47" s="18">
        <f>F23/F$7*100</f>
        <v>30.749645308485757</v>
      </c>
      <c r="G47" s="18">
        <f t="shared" ref="G47" si="60">G23/G$7*100</f>
        <v>40.254605743701518</v>
      </c>
      <c r="H47" s="18">
        <f t="shared" ref="H47:J47" si="61">H23/H$7*100</f>
        <v>33.881716051474939</v>
      </c>
      <c r="I47" s="18">
        <f t="shared" si="61"/>
        <v>30.968574429360441</v>
      </c>
      <c r="J47" s="18">
        <f t="shared" si="61"/>
        <v>38.542940561258341</v>
      </c>
      <c r="K47" s="18">
        <f t="shared" ref="K47:M48" si="62">K23/K$7*100</f>
        <v>32.536642865574841</v>
      </c>
      <c r="L47" s="18">
        <f t="shared" si="62"/>
        <v>28.746791072935849</v>
      </c>
      <c r="M47" s="18">
        <f t="shared" si="62"/>
        <v>38.597666519897579</v>
      </c>
      <c r="N47" s="18">
        <f t="shared" ref="N47:P47" si="63">N23/N$7*100</f>
        <v>31.53233324858039</v>
      </c>
      <c r="O47" s="18">
        <f>O23/O$7*100</f>
        <v>28.239075053889866</v>
      </c>
      <c r="P47" s="18">
        <f t="shared" si="63"/>
        <v>36.486374945464405</v>
      </c>
      <c r="Q47" s="18">
        <v>30.797585061964728</v>
      </c>
      <c r="R47" s="18">
        <v>27.884479814515998</v>
      </c>
      <c r="S47" s="18">
        <v>35.284888422221414</v>
      </c>
    </row>
    <row r="48" spans="1:19" s="8" customFormat="1" ht="27" customHeight="1" thickBot="1" x14ac:dyDescent="0.3">
      <c r="A48" s="12" t="s">
        <v>24</v>
      </c>
      <c r="B48" s="18">
        <f t="shared" si="58"/>
        <v>61.898421057881251</v>
      </c>
      <c r="C48" s="18">
        <f t="shared" si="58"/>
        <v>65.415923518423043</v>
      </c>
      <c r="D48" s="18">
        <f t="shared" si="58"/>
        <v>56.836676357178483</v>
      </c>
      <c r="E48" s="18">
        <f t="shared" ref="E48:G48" si="64">E24/E$7*100</f>
        <v>65.46624447254969</v>
      </c>
      <c r="F48" s="18">
        <f t="shared" si="64"/>
        <v>69.250354691514246</v>
      </c>
      <c r="G48" s="18">
        <f t="shared" si="64"/>
        <v>59.745394256298482</v>
      </c>
      <c r="H48" s="18">
        <f t="shared" ref="H48:J48" si="65">H24/H$7*100</f>
        <v>66.118283948527093</v>
      </c>
      <c r="I48" s="18">
        <f t="shared" si="65"/>
        <v>69.031425570639101</v>
      </c>
      <c r="J48" s="18">
        <f t="shared" si="65"/>
        <v>61.45705943874016</v>
      </c>
      <c r="K48" s="18">
        <f t="shared" si="62"/>
        <v>67.46335713442474</v>
      </c>
      <c r="L48" s="18">
        <f t="shared" si="62"/>
        <v>71.25320892706452</v>
      </c>
      <c r="M48" s="18">
        <f t="shared" si="62"/>
        <v>61.402333480101575</v>
      </c>
      <c r="N48" s="18">
        <f t="shared" ref="N48:P48" si="66">N24/N$7*100</f>
        <v>68.467666751419614</v>
      </c>
      <c r="O48" s="18">
        <f t="shared" si="66"/>
        <v>71.760924946110123</v>
      </c>
      <c r="P48" s="18">
        <f t="shared" si="66"/>
        <v>63.513625054535595</v>
      </c>
      <c r="Q48" s="18">
        <v>69.202889945516645</v>
      </c>
      <c r="R48" s="18">
        <v>72.115520185484002</v>
      </c>
      <c r="S48" s="18">
        <v>64.715111577778586</v>
      </c>
    </row>
    <row r="49" spans="1:19" s="23" customFormat="1" ht="2.1" customHeight="1" thickBot="1" x14ac:dyDescent="0.4">
      <c r="A49" s="21" t="s">
        <v>28</v>
      </c>
      <c r="B49" s="22"/>
      <c r="C49" s="22"/>
      <c r="D49" s="22"/>
      <c r="E49" s="22"/>
      <c r="F49" s="22"/>
      <c r="G49" s="22"/>
      <c r="H49" s="22"/>
      <c r="I49" s="22"/>
      <c r="J49" s="22"/>
      <c r="K49" s="22"/>
      <c r="L49" s="22"/>
      <c r="M49" s="22"/>
      <c r="N49" s="22"/>
      <c r="O49" s="22"/>
      <c r="P49" s="22"/>
      <c r="Q49" s="22"/>
      <c r="R49" s="22"/>
      <c r="S49" s="22"/>
    </row>
    <row r="50" spans="1:19" s="23" customFormat="1" ht="59.1" customHeight="1" thickTop="1" x14ac:dyDescent="0.35">
      <c r="A50" s="82" t="s">
        <v>95</v>
      </c>
      <c r="B50" s="83"/>
      <c r="C50" s="83"/>
      <c r="D50" s="83"/>
      <c r="E50" s="83"/>
      <c r="F50" s="83"/>
      <c r="G50" s="83"/>
      <c r="H50" s="83"/>
      <c r="I50" s="83"/>
      <c r="J50" s="83"/>
      <c r="K50" s="83"/>
      <c r="L50" s="83"/>
      <c r="M50" s="83"/>
      <c r="N50" s="83"/>
      <c r="O50" s="24"/>
      <c r="P50" s="24"/>
      <c r="Q50" s="83"/>
      <c r="R50" s="83"/>
      <c r="S50" s="83"/>
    </row>
    <row r="51" spans="1:19" s="23" customFormat="1" ht="69" customHeight="1" x14ac:dyDescent="0.35">
      <c r="A51" s="113" t="s">
        <v>96</v>
      </c>
      <c r="B51" s="113"/>
      <c r="C51" s="113"/>
      <c r="D51" s="113"/>
      <c r="E51" s="113"/>
      <c r="F51" s="113"/>
      <c r="G51" s="113"/>
      <c r="H51" s="113"/>
      <c r="I51" s="113"/>
      <c r="J51" s="113"/>
      <c r="K51" s="113"/>
      <c r="L51" s="113"/>
      <c r="M51" s="113"/>
      <c r="N51" s="113"/>
      <c r="O51" s="24"/>
      <c r="P51" s="24"/>
      <c r="Q51" s="100"/>
      <c r="R51" s="99"/>
      <c r="S51" s="99"/>
    </row>
    <row r="52" spans="1:19" s="23" customFormat="1" ht="26.25" x14ac:dyDescent="0.35">
      <c r="A52" s="24"/>
      <c r="B52" s="24"/>
      <c r="C52" s="24"/>
      <c r="D52" s="24"/>
      <c r="E52" s="24"/>
      <c r="F52" s="24"/>
      <c r="G52" s="24"/>
      <c r="H52" s="24"/>
      <c r="I52" s="24"/>
      <c r="J52" s="24"/>
      <c r="K52" s="24"/>
      <c r="L52" s="24"/>
      <c r="M52" s="24"/>
      <c r="N52" s="24"/>
      <c r="O52" s="24"/>
      <c r="P52" s="24"/>
      <c r="Q52" s="28"/>
      <c r="R52" s="28"/>
      <c r="S52" s="28"/>
    </row>
    <row r="53" spans="1:19" s="23" customFormat="1" ht="26.25" x14ac:dyDescent="0.35">
      <c r="A53" s="24"/>
      <c r="B53" s="24"/>
      <c r="C53" s="24"/>
      <c r="D53" s="24"/>
      <c r="E53" s="24"/>
      <c r="F53" s="24"/>
      <c r="G53" s="24"/>
      <c r="H53" s="24"/>
      <c r="I53" s="24"/>
      <c r="J53" s="24"/>
      <c r="K53" s="24"/>
      <c r="L53" s="24"/>
      <c r="M53" s="24"/>
      <c r="N53" s="24"/>
      <c r="O53" s="24"/>
      <c r="P53" s="24"/>
      <c r="Q53" s="28"/>
      <c r="R53" s="28"/>
      <c r="S53" s="28"/>
    </row>
    <row r="54" spans="1:19" s="23" customFormat="1" ht="26.25" x14ac:dyDescent="0.35">
      <c r="A54" s="25"/>
      <c r="B54" s="26"/>
      <c r="C54" s="26"/>
      <c r="D54" s="26"/>
      <c r="E54" s="26"/>
      <c r="F54" s="26"/>
      <c r="G54" s="26"/>
      <c r="H54" s="26"/>
      <c r="I54" s="26"/>
      <c r="J54" s="26"/>
      <c r="K54" s="26"/>
      <c r="L54" s="26"/>
      <c r="M54" s="26"/>
      <c r="N54" s="26"/>
      <c r="O54" s="26"/>
      <c r="P54" s="26"/>
      <c r="Q54" s="28"/>
      <c r="R54" s="28"/>
      <c r="S54" s="28"/>
    </row>
    <row r="58" spans="1:19" s="28" customFormat="1" x14ac:dyDescent="0.35">
      <c r="A58" s="27" t="s">
        <v>29</v>
      </c>
    </row>
  </sheetData>
  <mergeCells count="8">
    <mergeCell ref="Q2:S2"/>
    <mergeCell ref="A51:N51"/>
    <mergeCell ref="A2:A3"/>
    <mergeCell ref="N2:P2"/>
    <mergeCell ref="K2:M2"/>
    <mergeCell ref="H2:J2"/>
    <mergeCell ref="B2:D2"/>
    <mergeCell ref="E2:G2"/>
  </mergeCells>
  <printOptions horizontalCentered="1"/>
  <pageMargins left="0.196850393700787" right="0.196850393700787" top="0.74803149606299202" bottom="0.74803149606299202" header="0.31496062992126" footer="0.31496062992126"/>
  <pageSetup scale="46" firstPageNumber="15" orientation="portrait" useFirstPageNumber="1" horizontalDpi="1200" verticalDpi="1200" r:id="rId1"/>
  <headerFooter>
    <oddFooter>&amp;L&amp;"-,Italic"&amp;20Source: Report of the Labour Force Survey (LFS) 2021&amp;R&amp;20&amp;[15</oddFooter>
  </headerFooter>
  <ignoredErrors>
    <ignoredError sqref="H33:J36 H38:J48 I37:J37"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64"/>
  <sheetViews>
    <sheetView zoomScale="50" zoomScaleNormal="50" zoomScaleSheetLayoutView="55" zoomScalePageLayoutView="60" workbookViewId="0">
      <pane xSplit="1" ySplit="2" topLeftCell="B3" activePane="bottomRight" state="frozen"/>
      <selection activeCell="Q2" sqref="Q2:S61"/>
      <selection pane="topRight" activeCell="Q2" sqref="Q2:S61"/>
      <selection pane="bottomLeft" activeCell="Q2" sqref="Q2:S61"/>
      <selection pane="bottomRight" activeCell="Q2" sqref="Q2:S2"/>
    </sheetView>
  </sheetViews>
  <sheetFormatPr defaultColWidth="8.85546875" defaultRowHeight="24" x14ac:dyDescent="0.35"/>
  <cols>
    <col min="1" max="1" width="92.85546875" style="27" customWidth="1"/>
    <col min="2" max="16" width="19.85546875" style="28" customWidth="1"/>
    <col min="17" max="19" width="19.85546875" style="102" customWidth="1"/>
    <col min="20" max="16384" width="8.85546875" style="1"/>
  </cols>
  <sheetData>
    <row r="1" spans="1:19" ht="25.35" customHeight="1" thickBot="1" x14ac:dyDescent="0.4">
      <c r="A1" s="120" t="s">
        <v>104</v>
      </c>
      <c r="B1" s="120"/>
      <c r="C1" s="120"/>
      <c r="D1" s="120"/>
      <c r="E1" s="120"/>
      <c r="F1" s="120"/>
      <c r="G1" s="120"/>
      <c r="H1" s="120"/>
      <c r="I1" s="120"/>
      <c r="J1" s="120"/>
      <c r="K1" s="120"/>
      <c r="L1" s="120"/>
      <c r="M1" s="120"/>
      <c r="N1" s="120"/>
      <c r="O1" s="120"/>
      <c r="P1" s="120"/>
      <c r="Q1" s="96"/>
      <c r="R1" s="96"/>
      <c r="S1" s="96"/>
    </row>
    <row r="2" spans="1:19" ht="25.35" customHeight="1" thickTop="1" thickBot="1" x14ac:dyDescent="0.4">
      <c r="A2" s="117"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25.35" customHeight="1" thickTop="1" thickBot="1" x14ac:dyDescent="0.4">
      <c r="A3" s="118"/>
      <c r="B3" s="48" t="s">
        <v>1</v>
      </c>
      <c r="C3" s="48" t="s">
        <v>92</v>
      </c>
      <c r="D3" s="48" t="s">
        <v>93</v>
      </c>
      <c r="E3" s="48" t="s">
        <v>1</v>
      </c>
      <c r="F3" s="48" t="s">
        <v>92</v>
      </c>
      <c r="G3" s="48" t="s">
        <v>93</v>
      </c>
      <c r="H3" s="48" t="s">
        <v>1</v>
      </c>
      <c r="I3" s="48" t="s">
        <v>92</v>
      </c>
      <c r="J3" s="48" t="s">
        <v>93</v>
      </c>
      <c r="K3" s="48" t="s">
        <v>1</v>
      </c>
      <c r="L3" s="48" t="s">
        <v>92</v>
      </c>
      <c r="M3" s="48" t="s">
        <v>93</v>
      </c>
      <c r="N3" s="48" t="s">
        <v>1</v>
      </c>
      <c r="O3" s="48" t="s">
        <v>92</v>
      </c>
      <c r="P3" s="48" t="s">
        <v>93</v>
      </c>
      <c r="Q3" s="48" t="s">
        <v>1</v>
      </c>
      <c r="R3" s="48" t="s">
        <v>92</v>
      </c>
      <c r="S3" s="48" t="s">
        <v>93</v>
      </c>
    </row>
    <row r="4" spans="1:19" s="8" customFormat="1" ht="23.1" customHeight="1" thickTop="1" x14ac:dyDescent="0.25">
      <c r="A4" s="49" t="s">
        <v>4</v>
      </c>
      <c r="B4" s="91"/>
      <c r="C4" s="91"/>
      <c r="D4" s="91"/>
      <c r="E4" s="91"/>
      <c r="F4" s="91"/>
      <c r="G4" s="91"/>
      <c r="H4" s="91"/>
      <c r="I4" s="91"/>
      <c r="J4" s="91"/>
      <c r="K4" s="91"/>
      <c r="L4" s="91"/>
      <c r="M4" s="91"/>
      <c r="N4" s="91"/>
      <c r="O4" s="91"/>
      <c r="P4" s="91"/>
      <c r="Q4" s="110"/>
      <c r="R4" s="110"/>
      <c r="S4" s="110"/>
    </row>
    <row r="5" spans="1:19" s="8" customFormat="1" ht="23.1" customHeight="1" x14ac:dyDescent="0.25">
      <c r="A5" s="50" t="s">
        <v>84</v>
      </c>
      <c r="B5" s="51">
        <v>12288</v>
      </c>
      <c r="C5" s="51">
        <v>4506</v>
      </c>
      <c r="D5" s="51">
        <v>7782</v>
      </c>
      <c r="E5" s="51">
        <v>21398</v>
      </c>
      <c r="F5" s="51">
        <v>6482</v>
      </c>
      <c r="G5" s="51">
        <v>14916</v>
      </c>
      <c r="H5" s="51">
        <v>17555.638321000031</v>
      </c>
      <c r="I5" s="51">
        <v>7422.1212799999903</v>
      </c>
      <c r="J5" s="51">
        <v>10133.517041000016</v>
      </c>
      <c r="K5" s="51">
        <v>19818.085939999983</v>
      </c>
      <c r="L5" s="51">
        <v>9978.6166500000145</v>
      </c>
      <c r="M5" s="51">
        <v>9839.4692899999882</v>
      </c>
      <c r="N5" s="51">
        <v>24227</v>
      </c>
      <c r="O5" s="51">
        <v>13034</v>
      </c>
      <c r="P5" s="51">
        <v>11193</v>
      </c>
      <c r="Q5" s="51">
        <v>14095</v>
      </c>
      <c r="R5" s="51">
        <v>6665</v>
      </c>
      <c r="S5" s="51">
        <v>7430</v>
      </c>
    </row>
    <row r="6" spans="1:19" s="8" customFormat="1" ht="23.1" customHeight="1" x14ac:dyDescent="0.25">
      <c r="A6" s="52" t="s">
        <v>17</v>
      </c>
      <c r="B6" s="51"/>
      <c r="C6" s="51"/>
      <c r="D6" s="51"/>
      <c r="E6" s="51"/>
      <c r="F6" s="51"/>
      <c r="G6" s="51"/>
      <c r="H6" s="51"/>
      <c r="I6" s="51"/>
      <c r="J6" s="51"/>
      <c r="K6" s="51"/>
      <c r="L6" s="51"/>
      <c r="M6" s="51"/>
      <c r="N6" s="51"/>
      <c r="O6" s="51"/>
      <c r="P6" s="51"/>
      <c r="Q6" s="51"/>
      <c r="R6" s="51"/>
      <c r="S6" s="51"/>
    </row>
    <row r="7" spans="1:19" s="8" customFormat="1" ht="23.1" customHeight="1" x14ac:dyDescent="0.25">
      <c r="A7" s="53" t="s">
        <v>18</v>
      </c>
      <c r="B7" s="54">
        <v>8085</v>
      </c>
      <c r="C7" s="54">
        <v>471</v>
      </c>
      <c r="D7" s="54">
        <v>7614</v>
      </c>
      <c r="E7" s="54">
        <v>15563</v>
      </c>
      <c r="F7" s="54">
        <v>841</v>
      </c>
      <c r="G7" s="54">
        <v>14722</v>
      </c>
      <c r="H7" s="54">
        <v>10456.936296000009</v>
      </c>
      <c r="I7" s="54">
        <v>711.63971800000013</v>
      </c>
      <c r="J7" s="54">
        <v>9745.2965780000159</v>
      </c>
      <c r="K7" s="54">
        <v>10935.023269999989</v>
      </c>
      <c r="L7" s="54">
        <v>1851.0123399999995</v>
      </c>
      <c r="M7" s="54">
        <v>9084.0109299999931</v>
      </c>
      <c r="N7" s="54">
        <v>15743</v>
      </c>
      <c r="O7" s="54">
        <v>5005</v>
      </c>
      <c r="P7" s="54">
        <v>10739</v>
      </c>
      <c r="Q7" s="54">
        <v>8936</v>
      </c>
      <c r="R7" s="54">
        <v>1845</v>
      </c>
      <c r="S7" s="54">
        <v>7091</v>
      </c>
    </row>
    <row r="8" spans="1:19" s="8" customFormat="1" ht="23.1" customHeight="1" x14ac:dyDescent="0.25">
      <c r="A8" s="53" t="s">
        <v>19</v>
      </c>
      <c r="B8" s="54">
        <v>115</v>
      </c>
      <c r="C8" s="54">
        <v>115</v>
      </c>
      <c r="D8" s="54">
        <v>0</v>
      </c>
      <c r="E8" s="54">
        <v>394</v>
      </c>
      <c r="F8" s="54">
        <v>394</v>
      </c>
      <c r="G8" s="54">
        <v>0</v>
      </c>
      <c r="H8" s="54">
        <v>245.140108</v>
      </c>
      <c r="I8" s="54">
        <v>245.140108</v>
      </c>
      <c r="J8" s="54">
        <v>0</v>
      </c>
      <c r="K8" s="54">
        <v>161.71726000000001</v>
      </c>
      <c r="L8" s="54">
        <v>161.71726000000001</v>
      </c>
      <c r="M8" s="75">
        <v>0</v>
      </c>
      <c r="N8" s="54">
        <v>253</v>
      </c>
      <c r="O8" s="54">
        <v>242</v>
      </c>
      <c r="P8" s="54">
        <v>11</v>
      </c>
      <c r="Q8" s="54">
        <v>143</v>
      </c>
      <c r="R8" s="54">
        <v>143</v>
      </c>
      <c r="S8" s="54">
        <v>0</v>
      </c>
    </row>
    <row r="9" spans="1:19" s="8" customFormat="1" ht="23.1" customHeight="1" x14ac:dyDescent="0.25">
      <c r="A9" s="53" t="s">
        <v>20</v>
      </c>
      <c r="B9" s="54">
        <v>3907</v>
      </c>
      <c r="C9" s="54">
        <v>3739</v>
      </c>
      <c r="D9" s="54">
        <v>168</v>
      </c>
      <c r="E9" s="54">
        <v>4982</v>
      </c>
      <c r="F9" s="54">
        <v>4804</v>
      </c>
      <c r="G9" s="54">
        <v>178</v>
      </c>
      <c r="H9" s="54">
        <v>6246.9211079999932</v>
      </c>
      <c r="I9" s="54">
        <v>5944.0872039999967</v>
      </c>
      <c r="J9" s="54">
        <v>302.83390399999996</v>
      </c>
      <c r="K9" s="54">
        <v>8007.1430699999992</v>
      </c>
      <c r="L9" s="54">
        <v>7251.6847099999986</v>
      </c>
      <c r="M9" s="54">
        <v>755.45835999999997</v>
      </c>
      <c r="N9" s="54">
        <v>7562</v>
      </c>
      <c r="O9" s="54">
        <v>7266</v>
      </c>
      <c r="P9" s="54">
        <v>296</v>
      </c>
      <c r="Q9" s="54">
        <v>4626</v>
      </c>
      <c r="R9" s="54">
        <v>4338</v>
      </c>
      <c r="S9" s="54">
        <v>287</v>
      </c>
    </row>
    <row r="10" spans="1:19" s="8" customFormat="1" ht="23.1" customHeight="1" x14ac:dyDescent="0.25">
      <c r="A10" s="53" t="s">
        <v>21</v>
      </c>
      <c r="B10" s="54">
        <v>180</v>
      </c>
      <c r="C10" s="54">
        <v>180</v>
      </c>
      <c r="D10" s="54">
        <v>0</v>
      </c>
      <c r="E10" s="54">
        <v>459</v>
      </c>
      <c r="F10" s="54">
        <v>443</v>
      </c>
      <c r="G10" s="54">
        <v>15</v>
      </c>
      <c r="H10" s="54">
        <v>606.64080899999999</v>
      </c>
      <c r="I10" s="54">
        <v>521.25425000000007</v>
      </c>
      <c r="J10" s="54">
        <v>85.386559000000005</v>
      </c>
      <c r="K10" s="54">
        <v>714.20233999999994</v>
      </c>
      <c r="L10" s="54">
        <v>714.20233999999994</v>
      </c>
      <c r="M10" s="75">
        <v>0</v>
      </c>
      <c r="N10" s="54">
        <v>669</v>
      </c>
      <c r="O10" s="54">
        <v>522</v>
      </c>
      <c r="P10" s="54">
        <v>148</v>
      </c>
      <c r="Q10" s="54">
        <v>390</v>
      </c>
      <c r="R10" s="54">
        <v>339</v>
      </c>
      <c r="S10" s="54">
        <v>51</v>
      </c>
    </row>
    <row r="11" spans="1:19" s="8" customFormat="1" ht="23.1" customHeight="1" x14ac:dyDescent="0.25">
      <c r="A11" s="52" t="s">
        <v>85</v>
      </c>
      <c r="B11" s="92"/>
      <c r="C11" s="92"/>
      <c r="D11" s="92"/>
      <c r="E11" s="92"/>
      <c r="F11" s="92"/>
      <c r="G11" s="92"/>
      <c r="H11" s="92"/>
      <c r="I11" s="92"/>
      <c r="J11" s="92"/>
      <c r="K11" s="92"/>
      <c r="L11" s="92"/>
      <c r="M11" s="92"/>
      <c r="N11" s="92"/>
      <c r="O11" s="92"/>
      <c r="P11" s="92"/>
      <c r="Q11" s="55"/>
      <c r="R11" s="55"/>
      <c r="S11" s="55"/>
    </row>
    <row r="12" spans="1:19" s="8" customFormat="1" ht="23.1" customHeight="1" x14ac:dyDescent="0.25">
      <c r="A12" s="56" t="s">
        <v>86</v>
      </c>
      <c r="B12" s="54">
        <v>489</v>
      </c>
      <c r="C12" s="54">
        <v>426</v>
      </c>
      <c r="D12" s="54">
        <v>63</v>
      </c>
      <c r="E12" s="54">
        <v>1182</v>
      </c>
      <c r="F12" s="54">
        <v>1089</v>
      </c>
      <c r="G12" s="54">
        <v>93</v>
      </c>
      <c r="H12" s="54">
        <v>1086.2008310000001</v>
      </c>
      <c r="I12" s="54">
        <v>1022.2405250000004</v>
      </c>
      <c r="J12" s="54">
        <v>63.960306000000003</v>
      </c>
      <c r="K12" s="54">
        <v>1442.268440000001</v>
      </c>
      <c r="L12" s="54">
        <v>1362.631800000001</v>
      </c>
      <c r="M12" s="54">
        <v>79.63664</v>
      </c>
      <c r="N12" s="54">
        <v>924</v>
      </c>
      <c r="O12" s="54">
        <v>908</v>
      </c>
      <c r="P12" s="54">
        <v>15</v>
      </c>
      <c r="Q12" s="54">
        <v>802</v>
      </c>
      <c r="R12" s="54">
        <v>734</v>
      </c>
      <c r="S12" s="54">
        <v>68</v>
      </c>
    </row>
    <row r="13" spans="1:19" s="8" customFormat="1" ht="23.1" customHeight="1" x14ac:dyDescent="0.25">
      <c r="A13" s="56" t="s">
        <v>87</v>
      </c>
      <c r="B13" s="54">
        <v>348</v>
      </c>
      <c r="C13" s="54">
        <v>281</v>
      </c>
      <c r="D13" s="54">
        <v>67</v>
      </c>
      <c r="E13" s="54">
        <v>277</v>
      </c>
      <c r="F13" s="54">
        <v>164</v>
      </c>
      <c r="G13" s="54">
        <v>114</v>
      </c>
      <c r="H13" s="54">
        <v>629.75853800000027</v>
      </c>
      <c r="I13" s="54">
        <v>529.31895800000007</v>
      </c>
      <c r="J13" s="54">
        <v>100.43957999999999</v>
      </c>
      <c r="K13" s="54">
        <v>1265.3746600000004</v>
      </c>
      <c r="L13" s="54">
        <v>812.89788999999996</v>
      </c>
      <c r="M13" s="54">
        <v>452.47677000000004</v>
      </c>
      <c r="N13" s="54">
        <v>1798</v>
      </c>
      <c r="O13" s="54">
        <v>1539</v>
      </c>
      <c r="P13" s="54">
        <v>259</v>
      </c>
      <c r="Q13" s="54">
        <v>390</v>
      </c>
      <c r="R13" s="54">
        <v>359</v>
      </c>
      <c r="S13" s="54">
        <v>31</v>
      </c>
    </row>
    <row r="14" spans="1:19" s="8" customFormat="1" ht="23.1" customHeight="1" x14ac:dyDescent="0.25">
      <c r="A14" s="56" t="s">
        <v>88</v>
      </c>
      <c r="B14" s="54">
        <v>11451</v>
      </c>
      <c r="C14" s="54">
        <v>3799</v>
      </c>
      <c r="D14" s="54">
        <v>7652</v>
      </c>
      <c r="E14" s="54">
        <v>19938</v>
      </c>
      <c r="F14" s="54">
        <v>5229</v>
      </c>
      <c r="G14" s="54">
        <v>14709</v>
      </c>
      <c r="H14" s="54">
        <v>15839.678952000029</v>
      </c>
      <c r="I14" s="54">
        <v>5870.5617969999976</v>
      </c>
      <c r="J14" s="54">
        <v>9969.1171550000163</v>
      </c>
      <c r="K14" s="54">
        <v>17110.442839999978</v>
      </c>
      <c r="L14" s="54">
        <v>7803.0869599999969</v>
      </c>
      <c r="M14" s="54">
        <v>9307.3558799999882</v>
      </c>
      <c r="N14" s="54">
        <v>21506</v>
      </c>
      <c r="O14" s="54">
        <v>10587</v>
      </c>
      <c r="P14" s="54">
        <v>10919</v>
      </c>
      <c r="Q14" s="54">
        <v>12904</v>
      </c>
      <c r="R14" s="54">
        <v>5572</v>
      </c>
      <c r="S14" s="54">
        <v>7332</v>
      </c>
    </row>
    <row r="15" spans="1:19" s="8" customFormat="1" ht="44.1" customHeight="1" x14ac:dyDescent="0.25">
      <c r="A15" s="57" t="s">
        <v>89</v>
      </c>
      <c r="B15" s="58">
        <v>7582</v>
      </c>
      <c r="C15" s="58">
        <v>66</v>
      </c>
      <c r="D15" s="58">
        <v>7516</v>
      </c>
      <c r="E15" s="58">
        <v>14818</v>
      </c>
      <c r="F15" s="58">
        <v>272</v>
      </c>
      <c r="G15" s="58">
        <v>14546</v>
      </c>
      <c r="H15" s="58">
        <v>9547.1687610000154</v>
      </c>
      <c r="I15" s="58">
        <v>31.012407</v>
      </c>
      <c r="J15" s="58">
        <v>9516.156354000017</v>
      </c>
      <c r="K15" s="58">
        <v>8456.5606900000002</v>
      </c>
      <c r="L15" s="58">
        <v>52.520589999999999</v>
      </c>
      <c r="M15" s="58">
        <v>8404.0401000000002</v>
      </c>
      <c r="N15" s="58">
        <v>10457</v>
      </c>
      <c r="O15" s="58">
        <v>150</v>
      </c>
      <c r="P15" s="58">
        <v>10307</v>
      </c>
      <c r="Q15" s="58">
        <v>7523</v>
      </c>
      <c r="R15" s="58">
        <v>603</v>
      </c>
      <c r="S15" s="58">
        <v>6920</v>
      </c>
    </row>
    <row r="16" spans="1:19" s="8" customFormat="1" ht="23.1" customHeight="1" x14ac:dyDescent="0.25">
      <c r="A16" s="57" t="s">
        <v>55</v>
      </c>
      <c r="B16" s="58">
        <v>2750</v>
      </c>
      <c r="C16" s="58">
        <v>2626</v>
      </c>
      <c r="D16" s="58">
        <v>124</v>
      </c>
      <c r="E16" s="58">
        <v>1644</v>
      </c>
      <c r="F16" s="58">
        <v>1608</v>
      </c>
      <c r="G16" s="58">
        <v>37</v>
      </c>
      <c r="H16" s="58">
        <v>3902.9635080000016</v>
      </c>
      <c r="I16" s="58">
        <v>3662.1536590000019</v>
      </c>
      <c r="J16" s="58">
        <v>240.80984899999999</v>
      </c>
      <c r="K16" s="58">
        <v>5728.1319800000019</v>
      </c>
      <c r="L16" s="58">
        <v>5334.2529100000029</v>
      </c>
      <c r="M16" s="58">
        <v>393.87907000000007</v>
      </c>
      <c r="N16" s="58">
        <v>5097</v>
      </c>
      <c r="O16" s="58">
        <v>4899</v>
      </c>
      <c r="P16" s="58">
        <v>198</v>
      </c>
      <c r="Q16" s="58">
        <v>2138</v>
      </c>
      <c r="R16" s="58">
        <v>2114</v>
      </c>
      <c r="S16" s="58">
        <v>24</v>
      </c>
    </row>
    <row r="17" spans="1:19" s="8" customFormat="1" ht="45" x14ac:dyDescent="0.25">
      <c r="A17" s="59" t="s">
        <v>90</v>
      </c>
      <c r="B17" s="58">
        <v>76</v>
      </c>
      <c r="C17" s="58">
        <v>76</v>
      </c>
      <c r="D17" s="54">
        <v>0</v>
      </c>
      <c r="E17" s="58">
        <v>405</v>
      </c>
      <c r="F17" s="58">
        <v>405</v>
      </c>
      <c r="G17" s="54">
        <v>0</v>
      </c>
      <c r="H17" s="58">
        <v>478.52006200000005</v>
      </c>
      <c r="I17" s="58">
        <v>392.00166200000007</v>
      </c>
      <c r="J17" s="54">
        <v>86.5184</v>
      </c>
      <c r="K17" s="58">
        <v>438.16763000000003</v>
      </c>
      <c r="L17" s="58">
        <v>406.73580000000004</v>
      </c>
      <c r="M17" s="54">
        <v>31.431829999999998</v>
      </c>
      <c r="N17" s="58">
        <v>1362</v>
      </c>
      <c r="O17" s="58">
        <v>1290</v>
      </c>
      <c r="P17" s="54">
        <v>72</v>
      </c>
      <c r="Q17" s="58">
        <v>1144</v>
      </c>
      <c r="R17" s="58">
        <v>930</v>
      </c>
      <c r="S17" s="54">
        <v>214</v>
      </c>
    </row>
    <row r="18" spans="1:19" s="8" customFormat="1" ht="23.1" customHeight="1" x14ac:dyDescent="0.25">
      <c r="A18" s="59" t="s">
        <v>65</v>
      </c>
      <c r="B18" s="58">
        <v>1042</v>
      </c>
      <c r="C18" s="58">
        <v>1030</v>
      </c>
      <c r="D18" s="58">
        <v>11</v>
      </c>
      <c r="E18" s="58">
        <v>3071</v>
      </c>
      <c r="F18" s="58">
        <v>2944</v>
      </c>
      <c r="G18" s="58">
        <v>126</v>
      </c>
      <c r="H18" s="58">
        <f t="shared" ref="H18:J18" si="0">H14-H15-H16-H17</f>
        <v>1911.0266210000123</v>
      </c>
      <c r="I18" s="58">
        <f t="shared" si="0"/>
        <v>1785.3940689999954</v>
      </c>
      <c r="J18" s="58">
        <f t="shared" si="0"/>
        <v>125.63255199999928</v>
      </c>
      <c r="K18" s="58">
        <f>K14-K15-K16-K17</f>
        <v>2487.5825399999758</v>
      </c>
      <c r="L18" s="58">
        <f t="shared" ref="L18:M18" si="1">L14-L15-L16-L17</f>
        <v>2009.577659999994</v>
      </c>
      <c r="M18" s="58">
        <f t="shared" si="1"/>
        <v>478.00487999998802</v>
      </c>
      <c r="N18" s="58">
        <f>N14-N15-N16-N17</f>
        <v>4590</v>
      </c>
      <c r="O18" s="58">
        <f t="shared" ref="O18:P18" si="2">O14-O15-O16-O17</f>
        <v>4248</v>
      </c>
      <c r="P18" s="58">
        <f t="shared" si="2"/>
        <v>342</v>
      </c>
      <c r="Q18" s="58">
        <v>2097</v>
      </c>
      <c r="R18" s="58">
        <v>1925</v>
      </c>
      <c r="S18" s="58">
        <v>172</v>
      </c>
    </row>
    <row r="19" spans="1:19" s="8" customFormat="1" ht="23.1" customHeight="1" x14ac:dyDescent="0.25">
      <c r="A19" s="50" t="s">
        <v>91</v>
      </c>
      <c r="B19" s="51">
        <v>103978</v>
      </c>
      <c r="C19" s="51">
        <v>46889</v>
      </c>
      <c r="D19" s="51">
        <v>57089</v>
      </c>
      <c r="E19" s="51">
        <v>105402</v>
      </c>
      <c r="F19" s="51">
        <v>36934</v>
      </c>
      <c r="G19" s="51">
        <v>68467</v>
      </c>
      <c r="H19" s="51">
        <v>91349.005647002006</v>
      </c>
      <c r="I19" s="51">
        <v>30239.575626999969</v>
      </c>
      <c r="J19" s="51">
        <v>61109.430020000036</v>
      </c>
      <c r="K19" s="51">
        <v>86659.506690000242</v>
      </c>
      <c r="L19" s="51">
        <v>30904.87628000004</v>
      </c>
      <c r="M19" s="51">
        <v>55754.630410000173</v>
      </c>
      <c r="N19" s="51">
        <v>100087</v>
      </c>
      <c r="O19" s="51">
        <v>45711</v>
      </c>
      <c r="P19" s="51">
        <v>54376</v>
      </c>
      <c r="Q19" s="51">
        <v>82232</v>
      </c>
      <c r="R19" s="51">
        <v>33368</v>
      </c>
      <c r="S19" s="51">
        <v>48864</v>
      </c>
    </row>
    <row r="20" spans="1:19" s="8" customFormat="1" ht="23.1" customHeight="1" x14ac:dyDescent="0.25">
      <c r="A20" s="52" t="s">
        <v>17</v>
      </c>
      <c r="B20" s="93"/>
      <c r="C20" s="93"/>
      <c r="D20" s="93"/>
      <c r="E20" s="93"/>
      <c r="F20" s="93"/>
      <c r="G20" s="93"/>
      <c r="H20" s="93"/>
      <c r="I20" s="93"/>
      <c r="J20" s="93"/>
      <c r="K20" s="93"/>
      <c r="L20" s="93"/>
      <c r="M20" s="93"/>
      <c r="N20" s="93"/>
      <c r="O20" s="93"/>
      <c r="P20" s="93"/>
      <c r="Q20" s="51"/>
      <c r="R20" s="51"/>
      <c r="S20" s="51"/>
    </row>
    <row r="21" spans="1:19" s="8" customFormat="1" ht="23.1" customHeight="1" x14ac:dyDescent="0.25">
      <c r="A21" s="53" t="s">
        <v>18</v>
      </c>
      <c r="B21" s="54">
        <v>99321</v>
      </c>
      <c r="C21" s="54">
        <v>42399</v>
      </c>
      <c r="D21" s="54">
        <v>56921</v>
      </c>
      <c r="E21" s="54">
        <v>99007</v>
      </c>
      <c r="F21" s="54">
        <v>30929</v>
      </c>
      <c r="G21" s="54">
        <v>68078</v>
      </c>
      <c r="H21" s="54">
        <v>83200.810171001736</v>
      </c>
      <c r="I21" s="54">
        <v>22558.751154000012</v>
      </c>
      <c r="J21" s="54">
        <v>60642.059017000029</v>
      </c>
      <c r="K21" s="54">
        <v>76923.872920000416</v>
      </c>
      <c r="L21" s="54">
        <v>21934.088119999968</v>
      </c>
      <c r="M21" s="54">
        <v>54989.784800000169</v>
      </c>
      <c r="N21" s="54">
        <v>90874</v>
      </c>
      <c r="O21" s="54">
        <v>36987</v>
      </c>
      <c r="P21" s="54">
        <v>53887</v>
      </c>
      <c r="Q21" s="54">
        <v>76389</v>
      </c>
      <c r="R21" s="54">
        <v>27863</v>
      </c>
      <c r="S21" s="54">
        <v>48525</v>
      </c>
    </row>
    <row r="22" spans="1:19" s="8" customFormat="1" ht="23.1" customHeight="1" x14ac:dyDescent="0.25">
      <c r="A22" s="53" t="s">
        <v>19</v>
      </c>
      <c r="B22" s="54">
        <v>115</v>
      </c>
      <c r="C22" s="54">
        <v>115</v>
      </c>
      <c r="D22" s="54">
        <v>0</v>
      </c>
      <c r="E22" s="54">
        <v>394</v>
      </c>
      <c r="F22" s="54">
        <v>394</v>
      </c>
      <c r="G22" s="54">
        <v>0</v>
      </c>
      <c r="H22" s="54">
        <v>245.140108</v>
      </c>
      <c r="I22" s="54">
        <v>245.140108</v>
      </c>
      <c r="J22" s="54">
        <v>0</v>
      </c>
      <c r="K22" s="54">
        <v>161.71726000000001</v>
      </c>
      <c r="L22" s="54">
        <v>161.71726000000001</v>
      </c>
      <c r="M22" s="75">
        <v>0</v>
      </c>
      <c r="N22" s="54">
        <v>253</v>
      </c>
      <c r="O22" s="54">
        <v>242</v>
      </c>
      <c r="P22" s="54">
        <v>11</v>
      </c>
      <c r="Q22" s="54">
        <v>143</v>
      </c>
      <c r="R22" s="54">
        <v>143</v>
      </c>
      <c r="S22" s="54">
        <v>0</v>
      </c>
    </row>
    <row r="23" spans="1:19" s="8" customFormat="1" ht="23.1" customHeight="1" x14ac:dyDescent="0.25">
      <c r="A23" s="53" t="s">
        <v>20</v>
      </c>
      <c r="B23" s="54">
        <v>3907</v>
      </c>
      <c r="C23" s="54">
        <v>3739</v>
      </c>
      <c r="D23" s="54">
        <v>168</v>
      </c>
      <c r="E23" s="54">
        <v>4982</v>
      </c>
      <c r="F23" s="54">
        <v>4804</v>
      </c>
      <c r="G23" s="54">
        <v>178</v>
      </c>
      <c r="H23" s="54">
        <v>6246.9211079999932</v>
      </c>
      <c r="I23" s="54">
        <v>5944.0872039999967</v>
      </c>
      <c r="J23" s="54">
        <v>302.83390399999996</v>
      </c>
      <c r="K23" s="54">
        <v>8007.1430699999992</v>
      </c>
      <c r="L23" s="54">
        <v>7251.6847099999986</v>
      </c>
      <c r="M23" s="54">
        <v>755.45835999999997</v>
      </c>
      <c r="N23" s="54">
        <v>7562</v>
      </c>
      <c r="O23" s="54">
        <v>7266</v>
      </c>
      <c r="P23" s="54">
        <v>296</v>
      </c>
      <c r="Q23" s="54">
        <v>4626</v>
      </c>
      <c r="R23" s="54">
        <v>4338</v>
      </c>
      <c r="S23" s="54">
        <v>287</v>
      </c>
    </row>
    <row r="24" spans="1:19" s="8" customFormat="1" ht="23.1" customHeight="1" x14ac:dyDescent="0.25">
      <c r="A24" s="53" t="s">
        <v>21</v>
      </c>
      <c r="B24" s="80">
        <v>635</v>
      </c>
      <c r="C24" s="80">
        <v>635</v>
      </c>
      <c r="D24" s="80">
        <v>0</v>
      </c>
      <c r="E24" s="80">
        <v>1019</v>
      </c>
      <c r="F24" s="80">
        <v>808</v>
      </c>
      <c r="G24" s="80">
        <v>211</v>
      </c>
      <c r="H24" s="80">
        <v>1656.13426</v>
      </c>
      <c r="I24" s="80">
        <v>1491.5971609999999</v>
      </c>
      <c r="J24" s="80">
        <v>164.53709899999998</v>
      </c>
      <c r="K24" s="54">
        <v>1566.773439999999</v>
      </c>
      <c r="L24" s="54">
        <v>1557.3861899999988</v>
      </c>
      <c r="M24" s="54">
        <v>9.3872499999999999</v>
      </c>
      <c r="N24" s="54">
        <v>1398</v>
      </c>
      <c r="O24" s="54">
        <v>1216</v>
      </c>
      <c r="P24" s="54">
        <v>181</v>
      </c>
      <c r="Q24" s="54">
        <v>1075</v>
      </c>
      <c r="R24" s="54">
        <v>1024</v>
      </c>
      <c r="S24" s="54">
        <v>51</v>
      </c>
    </row>
    <row r="25" spans="1:19" s="8" customFormat="1" ht="23.1" customHeight="1" x14ac:dyDescent="0.25">
      <c r="A25" s="52" t="s">
        <v>85</v>
      </c>
      <c r="B25" s="80"/>
      <c r="C25" s="80"/>
      <c r="D25" s="80"/>
      <c r="E25" s="80"/>
      <c r="F25" s="80"/>
      <c r="G25" s="80"/>
      <c r="H25" s="80"/>
      <c r="I25" s="80"/>
      <c r="J25" s="80"/>
      <c r="K25" s="55"/>
      <c r="L25" s="55"/>
      <c r="M25" s="55"/>
      <c r="N25" s="55"/>
      <c r="O25" s="55"/>
      <c r="P25" s="55"/>
      <c r="Q25" s="55"/>
      <c r="R25" s="55"/>
      <c r="S25" s="55"/>
    </row>
    <row r="26" spans="1:19" s="8" customFormat="1" ht="23.1" customHeight="1" x14ac:dyDescent="0.25">
      <c r="A26" s="56" t="s">
        <v>86</v>
      </c>
      <c r="B26" s="54">
        <v>1845</v>
      </c>
      <c r="C26" s="54">
        <v>683</v>
      </c>
      <c r="D26" s="54">
        <v>1162</v>
      </c>
      <c r="E26" s="54">
        <v>1774</v>
      </c>
      <c r="F26" s="54">
        <v>1384</v>
      </c>
      <c r="G26" s="54">
        <v>390</v>
      </c>
      <c r="H26" s="54">
        <v>3474.417586</v>
      </c>
      <c r="I26" s="54">
        <v>1413.2275469999997</v>
      </c>
      <c r="J26" s="54">
        <v>2061.1900389999987</v>
      </c>
      <c r="K26" s="54">
        <v>2085.5839199999996</v>
      </c>
      <c r="L26" s="54">
        <v>1539.588510000001</v>
      </c>
      <c r="M26" s="54">
        <v>545.99541000000011</v>
      </c>
      <c r="N26" s="54">
        <v>2204</v>
      </c>
      <c r="O26" s="54">
        <v>1231</v>
      </c>
      <c r="P26" s="54">
        <v>972</v>
      </c>
      <c r="Q26" s="54">
        <v>1998</v>
      </c>
      <c r="R26" s="54">
        <v>1264</v>
      </c>
      <c r="S26" s="54">
        <v>734</v>
      </c>
    </row>
    <row r="27" spans="1:19" s="8" customFormat="1" ht="23.1" customHeight="1" x14ac:dyDescent="0.25">
      <c r="A27" s="56" t="s">
        <v>87</v>
      </c>
      <c r="B27" s="54">
        <v>24752</v>
      </c>
      <c r="C27" s="54">
        <v>5733</v>
      </c>
      <c r="D27" s="54">
        <v>19019</v>
      </c>
      <c r="E27" s="54">
        <v>31853</v>
      </c>
      <c r="F27" s="54">
        <v>4689</v>
      </c>
      <c r="G27" s="54">
        <v>27164</v>
      </c>
      <c r="H27" s="54">
        <v>25408.32804999992</v>
      </c>
      <c r="I27" s="54">
        <v>5322.072423000006</v>
      </c>
      <c r="J27" s="54">
        <v>20086.255626999922</v>
      </c>
      <c r="K27" s="54">
        <v>32237.471750000062</v>
      </c>
      <c r="L27" s="54">
        <v>5656.4255299999941</v>
      </c>
      <c r="M27" s="54">
        <v>26581.046220000047</v>
      </c>
      <c r="N27" s="54">
        <v>31302</v>
      </c>
      <c r="O27" s="54">
        <v>6519</v>
      </c>
      <c r="P27" s="54">
        <v>24783</v>
      </c>
      <c r="Q27" s="54">
        <v>25822</v>
      </c>
      <c r="R27" s="54">
        <v>4644</v>
      </c>
      <c r="S27" s="54">
        <v>21179</v>
      </c>
    </row>
    <row r="28" spans="1:19" s="8" customFormat="1" ht="23.1" customHeight="1" x14ac:dyDescent="0.25">
      <c r="A28" s="56" t="s">
        <v>88</v>
      </c>
      <c r="B28" s="54">
        <v>77380</v>
      </c>
      <c r="C28" s="54">
        <v>40473</v>
      </c>
      <c r="D28" s="54">
        <v>36907</v>
      </c>
      <c r="E28" s="54">
        <v>71774</v>
      </c>
      <c r="F28" s="54">
        <v>30861</v>
      </c>
      <c r="G28" s="54">
        <v>40913</v>
      </c>
      <c r="H28" s="54">
        <v>62466.26001100029</v>
      </c>
      <c r="I28" s="54">
        <v>23504.275656999995</v>
      </c>
      <c r="J28" s="54">
        <v>38961.984353999993</v>
      </c>
      <c r="K28" s="54">
        <v>52336.451019999811</v>
      </c>
      <c r="L28" s="54">
        <v>23708.862239999966</v>
      </c>
      <c r="M28" s="54">
        <v>28627.58878000002</v>
      </c>
      <c r="N28" s="54">
        <v>66582</v>
      </c>
      <c r="O28" s="54">
        <v>37960</v>
      </c>
      <c r="P28" s="54">
        <v>28621</v>
      </c>
      <c r="Q28" s="54">
        <v>54412</v>
      </c>
      <c r="R28" s="54">
        <v>27461</v>
      </c>
      <c r="S28" s="54">
        <v>26951</v>
      </c>
    </row>
    <row r="29" spans="1:19" s="8" customFormat="1" ht="23.1" customHeight="1" x14ac:dyDescent="0.25">
      <c r="A29" s="57" t="s">
        <v>55</v>
      </c>
      <c r="B29" s="58">
        <v>19544</v>
      </c>
      <c r="C29" s="58">
        <v>10401</v>
      </c>
      <c r="D29" s="58">
        <v>9142</v>
      </c>
      <c r="E29" s="58">
        <v>20379</v>
      </c>
      <c r="F29" s="58">
        <v>10215</v>
      </c>
      <c r="G29" s="58">
        <v>10163</v>
      </c>
      <c r="H29" s="58">
        <v>20570.187861999984</v>
      </c>
      <c r="I29" s="58">
        <v>10468.049503999986</v>
      </c>
      <c r="J29" s="58">
        <v>10102.138358000011</v>
      </c>
      <c r="K29" s="58">
        <v>20552.350430000013</v>
      </c>
      <c r="L29" s="58">
        <v>11473.136679999983</v>
      </c>
      <c r="M29" s="58">
        <v>9079.2137500000081</v>
      </c>
      <c r="N29" s="58">
        <v>20492</v>
      </c>
      <c r="O29" s="58">
        <v>13413</v>
      </c>
      <c r="P29" s="58">
        <v>7079</v>
      </c>
      <c r="Q29" s="58">
        <v>17492</v>
      </c>
      <c r="R29" s="58">
        <v>9234</v>
      </c>
      <c r="S29" s="58">
        <v>8258</v>
      </c>
    </row>
    <row r="30" spans="1:19" s="8" customFormat="1" ht="45" x14ac:dyDescent="0.25">
      <c r="A30" s="59" t="s">
        <v>66</v>
      </c>
      <c r="B30" s="58">
        <v>8396</v>
      </c>
      <c r="C30" s="58">
        <v>176</v>
      </c>
      <c r="D30" s="58">
        <v>8219</v>
      </c>
      <c r="E30" s="58">
        <v>14818</v>
      </c>
      <c r="F30" s="58">
        <v>272</v>
      </c>
      <c r="G30" s="58">
        <v>14546</v>
      </c>
      <c r="H30" s="58">
        <v>8651.7584520000182</v>
      </c>
      <c r="I30" s="58">
        <v>31.012407</v>
      </c>
      <c r="J30" s="58">
        <v>8620.7460450000162</v>
      </c>
      <c r="K30" s="58">
        <v>8340.6569899999995</v>
      </c>
      <c r="L30" s="58">
        <v>68.126090000000005</v>
      </c>
      <c r="M30" s="58">
        <v>8272.5308999999961</v>
      </c>
      <c r="N30" s="58">
        <v>10093</v>
      </c>
      <c r="O30" s="58">
        <v>156</v>
      </c>
      <c r="P30" s="58">
        <v>9937</v>
      </c>
      <c r="Q30" s="58">
        <v>10536</v>
      </c>
      <c r="R30" s="58">
        <v>5097</v>
      </c>
      <c r="S30" s="58">
        <v>5439</v>
      </c>
    </row>
    <row r="31" spans="1:19" s="8" customFormat="1" x14ac:dyDescent="0.25">
      <c r="A31" s="59" t="s">
        <v>56</v>
      </c>
      <c r="B31" s="58">
        <v>11556</v>
      </c>
      <c r="C31" s="58">
        <v>3619</v>
      </c>
      <c r="D31" s="58">
        <v>7937</v>
      </c>
      <c r="E31" s="58">
        <v>13706</v>
      </c>
      <c r="F31" s="58">
        <v>6002</v>
      </c>
      <c r="G31" s="58">
        <v>7704</v>
      </c>
      <c r="H31" s="58">
        <v>16951.642618000002</v>
      </c>
      <c r="I31" s="58">
        <v>3286.7695389999985</v>
      </c>
      <c r="J31" s="58">
        <v>13664.873078999985</v>
      </c>
      <c r="K31" s="58">
        <v>6463.1872799999965</v>
      </c>
      <c r="L31" s="58">
        <v>2820.4434900000001</v>
      </c>
      <c r="M31" s="58">
        <v>3642.7437899999968</v>
      </c>
      <c r="N31" s="58">
        <v>8641</v>
      </c>
      <c r="O31" s="58">
        <v>4813</v>
      </c>
      <c r="P31" s="58">
        <v>3828</v>
      </c>
      <c r="Q31" s="58">
        <v>8212</v>
      </c>
      <c r="R31" s="58">
        <v>4735</v>
      </c>
      <c r="S31" s="58">
        <v>3477</v>
      </c>
    </row>
    <row r="32" spans="1:19" s="8" customFormat="1" ht="23.1" customHeight="1" x14ac:dyDescent="0.25">
      <c r="A32" s="59" t="s">
        <v>65</v>
      </c>
      <c r="B32" s="58">
        <v>37884</v>
      </c>
      <c r="C32" s="58">
        <v>26275</v>
      </c>
      <c r="D32" s="58">
        <v>11609</v>
      </c>
      <c r="E32" s="58">
        <v>22871</v>
      </c>
      <c r="F32" s="58">
        <v>14371</v>
      </c>
      <c r="G32" s="58">
        <v>8501</v>
      </c>
      <c r="H32" s="58">
        <f t="shared" ref="H32:I32" si="3">H28-H29-H30-H31</f>
        <v>16292.671079000287</v>
      </c>
      <c r="I32" s="58">
        <f t="shared" si="3"/>
        <v>9718.4442070000096</v>
      </c>
      <c r="J32" s="58">
        <f>J28-J29-J30-J31</f>
        <v>6574.2268719999829</v>
      </c>
      <c r="K32" s="58">
        <f>K28-K29-K30-K31</f>
        <v>16980.256319999804</v>
      </c>
      <c r="L32" s="58">
        <f t="shared" ref="L32:P32" si="4">L28-L29-L30-L31</f>
        <v>9347.1559799999832</v>
      </c>
      <c r="M32" s="58">
        <f t="shared" si="4"/>
        <v>7633.1003400000172</v>
      </c>
      <c r="N32" s="58">
        <f t="shared" si="4"/>
        <v>27356</v>
      </c>
      <c r="O32" s="58">
        <f t="shared" si="4"/>
        <v>19578</v>
      </c>
      <c r="P32" s="58">
        <f t="shared" si="4"/>
        <v>7777</v>
      </c>
      <c r="Q32" s="58">
        <v>18172</v>
      </c>
      <c r="R32" s="58">
        <v>8395</v>
      </c>
      <c r="S32" s="58">
        <v>9776</v>
      </c>
    </row>
    <row r="33" spans="1:19" s="8" customFormat="1" ht="23.1" customHeight="1" x14ac:dyDescent="0.25">
      <c r="A33" s="49" t="s">
        <v>25</v>
      </c>
      <c r="B33" s="55"/>
      <c r="C33" s="55"/>
      <c r="D33" s="55"/>
      <c r="E33" s="55"/>
      <c r="F33" s="55"/>
      <c r="G33" s="55"/>
      <c r="H33" s="55"/>
      <c r="I33" s="55"/>
      <c r="J33" s="55"/>
      <c r="K33" s="55"/>
      <c r="L33" s="55"/>
      <c r="M33" s="55"/>
      <c r="N33" s="55"/>
      <c r="O33" s="55"/>
      <c r="P33" s="55"/>
      <c r="Q33" s="55"/>
      <c r="R33" s="55"/>
      <c r="S33" s="55"/>
    </row>
    <row r="34" spans="1:19" s="8" customFormat="1" ht="23.1" customHeight="1" x14ac:dyDescent="0.25">
      <c r="A34" s="50" t="s">
        <v>84</v>
      </c>
      <c r="B34" s="60">
        <f>SUM(B36:B39)</f>
        <v>99.991861979166657</v>
      </c>
      <c r="C34" s="60">
        <f t="shared" ref="C34:G34" si="5">SUM(C36:C39)</f>
        <v>99.977807367953858</v>
      </c>
      <c r="D34" s="60">
        <f t="shared" si="5"/>
        <v>100.00000000000001</v>
      </c>
      <c r="E34" s="60">
        <f t="shared" si="5"/>
        <v>100</v>
      </c>
      <c r="F34" s="60">
        <f t="shared" si="5"/>
        <v>100</v>
      </c>
      <c r="G34" s="60">
        <f t="shared" si="5"/>
        <v>99.993295789755976</v>
      </c>
      <c r="H34" s="60">
        <f>SUM(H36:H39)</f>
        <v>99.999999999999844</v>
      </c>
      <c r="I34" s="60">
        <f t="shared" ref="I34:J34" si="6">SUM(I36:I39)</f>
        <v>100.00000000000009</v>
      </c>
      <c r="J34" s="60">
        <f t="shared" si="6"/>
        <v>100.00000000000001</v>
      </c>
      <c r="K34" s="60">
        <f>SUM(K36:K39)</f>
        <v>100.00000000000001</v>
      </c>
      <c r="L34" s="60">
        <f>SUM(L36:L39)</f>
        <v>99.999999999999829</v>
      </c>
      <c r="M34" s="60">
        <f t="shared" ref="M34" si="7">SUM(M36:M39)</f>
        <v>100.00000000000006</v>
      </c>
      <c r="N34" s="60">
        <f>SUM(N36:N39)</f>
        <v>100.00000000000001</v>
      </c>
      <c r="O34" s="60">
        <f t="shared" ref="O34:P34" si="8">SUM(O36:O39)</f>
        <v>100.00767224182907</v>
      </c>
      <c r="P34" s="60">
        <f t="shared" si="8"/>
        <v>100.00893415527563</v>
      </c>
      <c r="Q34" s="60">
        <v>100.00000000000003</v>
      </c>
      <c r="R34" s="60">
        <v>100</v>
      </c>
      <c r="S34" s="60">
        <v>99.98654104979812</v>
      </c>
    </row>
    <row r="35" spans="1:19" s="8" customFormat="1" ht="23.1" customHeight="1" x14ac:dyDescent="0.25">
      <c r="A35" s="52" t="s">
        <v>17</v>
      </c>
      <c r="B35" s="81"/>
      <c r="C35" s="81"/>
      <c r="D35" s="81"/>
      <c r="E35" s="51"/>
      <c r="F35" s="51"/>
      <c r="G35" s="51"/>
      <c r="H35" s="81"/>
      <c r="I35" s="81"/>
      <c r="J35" s="81"/>
      <c r="K35" s="51"/>
      <c r="L35" s="51"/>
      <c r="M35" s="51"/>
      <c r="N35" s="51"/>
      <c r="O35" s="51"/>
      <c r="P35" s="51"/>
      <c r="Q35" s="51"/>
      <c r="R35" s="51"/>
      <c r="S35" s="51"/>
    </row>
    <row r="36" spans="1:19" s="8" customFormat="1" ht="23.1" customHeight="1" x14ac:dyDescent="0.25">
      <c r="A36" s="53" t="s">
        <v>18</v>
      </c>
      <c r="B36" s="61">
        <f>B7/$B$5*100</f>
        <v>65.7958984375</v>
      </c>
      <c r="C36" s="61">
        <f>C7/$C$5*100</f>
        <v>10.452729693741677</v>
      </c>
      <c r="D36" s="61">
        <f>D7/$D$5*100</f>
        <v>97.841171935235167</v>
      </c>
      <c r="E36" s="61">
        <f>E7/$E$5*100</f>
        <v>72.731096364146183</v>
      </c>
      <c r="F36" s="61">
        <f>F7/$F$5*100</f>
        <v>12.974390620178958</v>
      </c>
      <c r="G36" s="61">
        <f>G7/$G$5*100</f>
        <v>98.699383212657551</v>
      </c>
      <c r="H36" s="61">
        <f>H7/$H$5*100</f>
        <v>59.564546186232583</v>
      </c>
      <c r="I36" s="61">
        <f>I7/$I$5*100</f>
        <v>9.5880906704882225</v>
      </c>
      <c r="J36" s="61">
        <f>J7/$J$5*100</f>
        <v>96.168946463214439</v>
      </c>
      <c r="K36" s="61">
        <f>K7/$K$5*100</f>
        <v>55.176989862220758</v>
      </c>
      <c r="L36" s="61">
        <f>L7/$L$5*100</f>
        <v>18.549789063196418</v>
      </c>
      <c r="M36" s="61">
        <f>M7/$M$5*100</f>
        <v>92.322163546282127</v>
      </c>
      <c r="N36" s="61">
        <f>N7/$N$5*100</f>
        <v>64.981219300780126</v>
      </c>
      <c r="O36" s="61">
        <f>O7/$O$5*100</f>
        <v>38.399570354457573</v>
      </c>
      <c r="P36" s="61">
        <f>P7/$P$5*100</f>
        <v>95.943893504869109</v>
      </c>
      <c r="Q36" s="61">
        <v>63.398368215679326</v>
      </c>
      <c r="R36" s="61">
        <v>27.681920480120031</v>
      </c>
      <c r="S36" s="61">
        <v>95.437415881561236</v>
      </c>
    </row>
    <row r="37" spans="1:19" s="8" customFormat="1" ht="23.1" customHeight="1" x14ac:dyDescent="0.25">
      <c r="A37" s="53" t="s">
        <v>19</v>
      </c>
      <c r="B37" s="61">
        <f t="shared" ref="B37:B39" si="9">B8/$B$5*100</f>
        <v>0.93587239583333337</v>
      </c>
      <c r="C37" s="61">
        <f t="shared" ref="C37:C39" si="10">C8/$C$5*100</f>
        <v>2.5521526853084775</v>
      </c>
      <c r="D37" s="61">
        <f t="shared" ref="D37:D39" si="11">D8/$D$5*100</f>
        <v>0</v>
      </c>
      <c r="E37" s="61">
        <f t="shared" ref="E37:E39" si="12">E8/$E$5*100</f>
        <v>1.8412935788391438</v>
      </c>
      <c r="F37" s="61">
        <f t="shared" ref="F37:F39" si="13">F8/$F$5*100</f>
        <v>6.0783708731872883</v>
      </c>
      <c r="G37" s="61">
        <f t="shared" ref="G37:G39" si="14">G8/$G$5*100</f>
        <v>0</v>
      </c>
      <c r="H37" s="61">
        <f>H8/$H$5*100</f>
        <v>1.3963611206706379</v>
      </c>
      <c r="I37" s="61">
        <f t="shared" ref="I37:I39" si="15">I8/$I$5*100</f>
        <v>3.3028308047264936</v>
      </c>
      <c r="J37" s="61">
        <f t="shared" ref="J37:J39" si="16">J8/$J$5*100</f>
        <v>0</v>
      </c>
      <c r="K37" s="61">
        <f t="shared" ref="K37:K39" si="17">K8/$K$5*100</f>
        <v>0.81600847069492588</v>
      </c>
      <c r="L37" s="61">
        <f t="shared" ref="L37:L39" si="18">L8/$L$5*100</f>
        <v>1.6206380671012126</v>
      </c>
      <c r="M37" s="61">
        <f t="shared" ref="M37:M39" si="19">M8/$M$5*100</f>
        <v>0</v>
      </c>
      <c r="N37" s="61">
        <f t="shared" ref="N37:N39" si="20">N8/$N$5*100</f>
        <v>1.0442894291492963</v>
      </c>
      <c r="O37" s="61">
        <f t="shared" ref="O37:O39" si="21">O8/$O$5*100</f>
        <v>1.8566825226331134</v>
      </c>
      <c r="P37" s="61">
        <f t="shared" ref="P37:P39" si="22">P8/$P$5*100</f>
        <v>9.8275708031805589E-2</v>
      </c>
      <c r="Q37" s="61">
        <v>1.014544164597375</v>
      </c>
      <c r="R37" s="61">
        <v>2.1455363840960242</v>
      </c>
      <c r="S37" s="61">
        <v>0</v>
      </c>
    </row>
    <row r="38" spans="1:19" s="8" customFormat="1" ht="23.1" customHeight="1" x14ac:dyDescent="0.25">
      <c r="A38" s="53" t="s">
        <v>20</v>
      </c>
      <c r="B38" s="61">
        <f t="shared" si="9"/>
        <v>31.795247395833332</v>
      </c>
      <c r="C38" s="61">
        <f t="shared" si="10"/>
        <v>82.978251220594771</v>
      </c>
      <c r="D38" s="61">
        <f t="shared" si="11"/>
        <v>2.1588280647648417</v>
      </c>
      <c r="E38" s="61">
        <f t="shared" si="12"/>
        <v>23.282549771006636</v>
      </c>
      <c r="F38" s="61">
        <f t="shared" si="13"/>
        <v>74.112928108608457</v>
      </c>
      <c r="G38" s="61">
        <f t="shared" si="14"/>
        <v>1.1933494234379192</v>
      </c>
      <c r="H38" s="61">
        <f>H9/$H$5*100</f>
        <v>35.583560072136109</v>
      </c>
      <c r="I38" s="61">
        <f t="shared" si="15"/>
        <v>80.086096410432205</v>
      </c>
      <c r="J38" s="61">
        <f t="shared" si="16"/>
        <v>2.988438296148709</v>
      </c>
      <c r="K38" s="61">
        <f t="shared" si="17"/>
        <v>40.403210957112265</v>
      </c>
      <c r="L38" s="61">
        <f t="shared" si="18"/>
        <v>72.672244704379821</v>
      </c>
      <c r="M38" s="61">
        <f t="shared" si="19"/>
        <v>7.67783645371793</v>
      </c>
      <c r="N38" s="61">
        <f t="shared" si="20"/>
        <v>31.213109340818097</v>
      </c>
      <c r="O38" s="61">
        <f t="shared" si="21"/>
        <v>55.746509129967784</v>
      </c>
      <c r="P38" s="61">
        <f t="shared" si="22"/>
        <v>2.6445099615831325</v>
      </c>
      <c r="Q38" s="61">
        <v>32.820148989003194</v>
      </c>
      <c r="R38" s="61">
        <v>65.08627156789197</v>
      </c>
      <c r="S38" s="61">
        <v>3.8627187079407808</v>
      </c>
    </row>
    <row r="39" spans="1:19" s="8" customFormat="1" ht="23.1" customHeight="1" x14ac:dyDescent="0.25">
      <c r="A39" s="53" t="s">
        <v>21</v>
      </c>
      <c r="B39" s="61">
        <f t="shared" si="9"/>
        <v>1.46484375</v>
      </c>
      <c r="C39" s="61">
        <f t="shared" si="10"/>
        <v>3.9946737683089215</v>
      </c>
      <c r="D39" s="61">
        <f t="shared" si="11"/>
        <v>0</v>
      </c>
      <c r="E39" s="61">
        <f t="shared" si="12"/>
        <v>2.1450602860080381</v>
      </c>
      <c r="F39" s="61">
        <f t="shared" si="13"/>
        <v>6.8343103980253002</v>
      </c>
      <c r="G39" s="61">
        <f t="shared" si="14"/>
        <v>0.1005631536604988</v>
      </c>
      <c r="H39" s="61">
        <f>H10/$H$5*100</f>
        <v>3.4555326209605095</v>
      </c>
      <c r="I39" s="61">
        <f t="shared" si="15"/>
        <v>7.022982114353173</v>
      </c>
      <c r="J39" s="61">
        <f t="shared" si="16"/>
        <v>0.84261524063686499</v>
      </c>
      <c r="K39" s="61">
        <f t="shared" si="17"/>
        <v>3.6037907099720679</v>
      </c>
      <c r="L39" s="61">
        <f t="shared" si="18"/>
        <v>7.1573281653223839</v>
      </c>
      <c r="M39" s="61">
        <f t="shared" si="19"/>
        <v>0</v>
      </c>
      <c r="N39" s="61">
        <f t="shared" si="20"/>
        <v>2.761381929252487</v>
      </c>
      <c r="O39" s="61">
        <f t="shared" si="21"/>
        <v>4.0049102347706</v>
      </c>
      <c r="P39" s="61">
        <f t="shared" si="22"/>
        <v>1.3222549807915662</v>
      </c>
      <c r="Q39" s="61">
        <v>2.7669386307201136</v>
      </c>
      <c r="R39" s="61">
        <v>5.0862715678919725</v>
      </c>
      <c r="S39" s="61">
        <v>0.68640646029609687</v>
      </c>
    </row>
    <row r="40" spans="1:19" s="8" customFormat="1" ht="23.1" customHeight="1" x14ac:dyDescent="0.25">
      <c r="A40" s="52" t="s">
        <v>85</v>
      </c>
      <c r="B40" s="61"/>
      <c r="C40" s="61"/>
      <c r="D40" s="61"/>
      <c r="E40" s="61"/>
      <c r="F40" s="61"/>
      <c r="G40" s="61"/>
      <c r="H40" s="61"/>
      <c r="I40" s="61"/>
      <c r="J40" s="61"/>
      <c r="K40" s="61"/>
      <c r="L40" s="61"/>
      <c r="M40" s="61"/>
      <c r="N40" s="61"/>
      <c r="O40" s="61"/>
      <c r="P40" s="61"/>
      <c r="Q40" s="61"/>
      <c r="R40" s="61"/>
      <c r="S40" s="61"/>
    </row>
    <row r="41" spans="1:19" s="8" customFormat="1" ht="23.1" customHeight="1" x14ac:dyDescent="0.25">
      <c r="A41" s="56" t="s">
        <v>86</v>
      </c>
      <c r="B41" s="61">
        <f>B12/$B$5*100</f>
        <v>3.9794921875</v>
      </c>
      <c r="C41" s="61">
        <f>C12/$C$5*100</f>
        <v>9.4540612516644469</v>
      </c>
      <c r="D41" s="61">
        <f>D12/$D$5*100</f>
        <v>0.80956052428681569</v>
      </c>
      <c r="E41" s="61">
        <f>E12/$E$5*100</f>
        <v>5.5238807365174312</v>
      </c>
      <c r="F41" s="61">
        <f>F12/$F$5*100</f>
        <v>16.8003702560938</v>
      </c>
      <c r="G41" s="61">
        <f>G12/$G$5*100</f>
        <v>0.62349155269509249</v>
      </c>
      <c r="H41" s="61">
        <f>H12/$H$5*100</f>
        <v>6.1871907539852202</v>
      </c>
      <c r="I41" s="61">
        <f>I12/$I$5*100</f>
        <v>13.772888995422097</v>
      </c>
      <c r="J41" s="61">
        <f>J12/$J$5*100</f>
        <v>0.63117578764823545</v>
      </c>
      <c r="K41" s="61">
        <f>K12/$K$5*100</f>
        <v>7.2775365106727472</v>
      </c>
      <c r="L41" s="61">
        <f>L12/$L$5*100</f>
        <v>13.655518072236989</v>
      </c>
      <c r="M41" s="61">
        <f>M12/$M$5*100</f>
        <v>0.80935909908206127</v>
      </c>
      <c r="N41" s="61">
        <f t="shared" ref="N41:N46" si="23">N12/$N$5*100</f>
        <v>3.8139266108061252</v>
      </c>
      <c r="O41" s="61">
        <f t="shared" ref="O41:O47" si="24">O12/$O$5*100</f>
        <v>6.9663955807887064</v>
      </c>
      <c r="P41" s="61">
        <f t="shared" ref="P41:P47" si="25">P12/$P$5*100</f>
        <v>0.13401232913428035</v>
      </c>
      <c r="Q41" s="61">
        <v>5.6899609790705918</v>
      </c>
      <c r="R41" s="61">
        <v>11.012753188297074</v>
      </c>
      <c r="S41" s="61">
        <v>0.91520861372812923</v>
      </c>
    </row>
    <row r="42" spans="1:19" s="8" customFormat="1" ht="23.1" customHeight="1" x14ac:dyDescent="0.25">
      <c r="A42" s="56" t="s">
        <v>87</v>
      </c>
      <c r="B42" s="61">
        <f t="shared" ref="B42:B43" si="26">B13/$B$5*100</f>
        <v>2.83203125</v>
      </c>
      <c r="C42" s="61">
        <f t="shared" ref="C42:C43" si="27">C13/$C$5*100</f>
        <v>6.2361296049711497</v>
      </c>
      <c r="D42" s="61">
        <f t="shared" ref="D42:D43" si="28">D13/$D$5*100</f>
        <v>0.8609611924955024</v>
      </c>
      <c r="E42" s="61">
        <f t="shared" ref="E42:E43" si="29">E13/$E$5*100</f>
        <v>1.2945135059351343</v>
      </c>
      <c r="F42" s="61">
        <f t="shared" ref="F42:F43" si="30">F13/$F$5*100</f>
        <v>2.5300833076211044</v>
      </c>
      <c r="G42" s="61">
        <f t="shared" ref="G42:G43" si="31">G13/$G$5*100</f>
        <v>0.7642799678197908</v>
      </c>
      <c r="H42" s="61">
        <f t="shared" ref="H42:H43" si="32">H13/$H$5*100</f>
        <v>3.5872152666000412</v>
      </c>
      <c r="I42" s="61">
        <f t="shared" ref="I42:I43" si="33">I13/$I$5*100</f>
        <v>7.1316398376071914</v>
      </c>
      <c r="J42" s="61">
        <f t="shared" ref="J42:J43" si="34">J13/$J$5*100</f>
        <v>0.99116209696617064</v>
      </c>
      <c r="K42" s="61">
        <f t="shared" ref="K42:K43" si="35">K13/$K$5*100</f>
        <v>6.3849488988541623</v>
      </c>
      <c r="L42" s="61">
        <f t="shared" ref="L42:L43" si="36">L13/$L$5*100</f>
        <v>8.1463986293129995</v>
      </c>
      <c r="M42" s="61">
        <f t="shared" ref="M42:M43" si="37">M13/$M$5*100</f>
        <v>4.5985891785836408</v>
      </c>
      <c r="N42" s="61">
        <f t="shared" si="23"/>
        <v>7.4214719115036933</v>
      </c>
      <c r="O42" s="61">
        <f t="shared" si="24"/>
        <v>11.807580174927114</v>
      </c>
      <c r="P42" s="61">
        <f t="shared" si="25"/>
        <v>2.3139462163852409</v>
      </c>
      <c r="Q42" s="61">
        <v>2.7669386307201136</v>
      </c>
      <c r="R42" s="61">
        <v>5.3863465866466615</v>
      </c>
      <c r="S42" s="61">
        <v>0.41722745625841184</v>
      </c>
    </row>
    <row r="43" spans="1:19" s="8" customFormat="1" ht="23.1" customHeight="1" x14ac:dyDescent="0.25">
      <c r="A43" s="56" t="s">
        <v>88</v>
      </c>
      <c r="B43" s="61">
        <f t="shared" si="26"/>
        <v>93.1884765625</v>
      </c>
      <c r="C43" s="61">
        <f t="shared" si="27"/>
        <v>84.309809143364404</v>
      </c>
      <c r="D43" s="61">
        <f t="shared" si="28"/>
        <v>98.329478283217682</v>
      </c>
      <c r="E43" s="61">
        <f t="shared" si="29"/>
        <v>93.176932423590983</v>
      </c>
      <c r="F43" s="61">
        <f t="shared" si="30"/>
        <v>80.669546436285103</v>
      </c>
      <c r="G43" s="61">
        <f t="shared" si="31"/>
        <v>98.612228479485125</v>
      </c>
      <c r="H43" s="61">
        <f t="shared" si="32"/>
        <v>90.225593979414725</v>
      </c>
      <c r="I43" s="61">
        <f t="shared" si="33"/>
        <v>79.095471166970825</v>
      </c>
      <c r="J43" s="61">
        <f t="shared" si="34"/>
        <v>98.377662115385604</v>
      </c>
      <c r="K43" s="61">
        <f t="shared" si="35"/>
        <v>86.337514590473077</v>
      </c>
      <c r="L43" s="61">
        <f t="shared" si="36"/>
        <v>78.198083298449845</v>
      </c>
      <c r="M43" s="61">
        <f t="shared" si="37"/>
        <v>94.592051722334304</v>
      </c>
      <c r="N43" s="61">
        <f t="shared" si="23"/>
        <v>88.768729103892355</v>
      </c>
      <c r="O43" s="61">
        <f t="shared" si="24"/>
        <v>81.226024244284176</v>
      </c>
      <c r="P43" s="61">
        <f t="shared" si="25"/>
        <v>97.552041454480474</v>
      </c>
      <c r="Q43" s="61">
        <v>91.550195104647031</v>
      </c>
      <c r="R43" s="61">
        <v>83.600900225056265</v>
      </c>
      <c r="S43" s="61">
        <v>98.681022880215338</v>
      </c>
    </row>
    <row r="44" spans="1:19" s="8" customFormat="1" ht="44.1" customHeight="1" x14ac:dyDescent="0.25">
      <c r="A44" s="57" t="s">
        <v>89</v>
      </c>
      <c r="B44" s="61">
        <f>B15/$B$5*100</f>
        <v>61.702473958333336</v>
      </c>
      <c r="C44" s="61">
        <f>C15/$C$5*100</f>
        <v>1.4647137150466045</v>
      </c>
      <c r="D44" s="61">
        <f>D15/$D$5*100</f>
        <v>96.581855564122336</v>
      </c>
      <c r="E44" s="61">
        <f>E15/$E$5*100</f>
        <v>69.249462566595014</v>
      </c>
      <c r="F44" s="61">
        <f>F15/$F$5*100</f>
        <v>4.1962357297130515</v>
      </c>
      <c r="G44" s="61">
        <f>G15/$G$5*100</f>
        <v>97.519442209707691</v>
      </c>
      <c r="H44" s="61">
        <f>H15/$H$5*100</f>
        <v>54.38235048155272</v>
      </c>
      <c r="I44" s="61">
        <f>I15/$I$5*100</f>
        <v>0.41783751342850656</v>
      </c>
      <c r="J44" s="61">
        <f>J15/$J$5*100</f>
        <v>93.907735246290414</v>
      </c>
      <c r="K44" s="61">
        <f>K15/$K$5*100</f>
        <v>42.670925515221612</v>
      </c>
      <c r="L44" s="61">
        <f>L15/L$5*100</f>
        <v>0.52633137279604714</v>
      </c>
      <c r="M44" s="61">
        <f>M15/$M$5*100</f>
        <v>85.411518165325873</v>
      </c>
      <c r="N44" s="61">
        <f>N15/$N$5*100</f>
        <v>43.162587196103516</v>
      </c>
      <c r="O44" s="61">
        <f t="shared" si="24"/>
        <v>1.1508362743593676</v>
      </c>
      <c r="P44" s="61">
        <f t="shared" si="25"/>
        <v>92.084338425801832</v>
      </c>
      <c r="Q44" s="61">
        <v>53.373536715147218</v>
      </c>
      <c r="R44" s="61">
        <v>9.0472618154538633</v>
      </c>
      <c r="S44" s="61">
        <v>93.13593539703902</v>
      </c>
    </row>
    <row r="45" spans="1:19" s="8" customFormat="1" ht="23.1" customHeight="1" x14ac:dyDescent="0.25">
      <c r="A45" s="57" t="s">
        <v>55</v>
      </c>
      <c r="B45" s="61">
        <f>B16/$B$5*100</f>
        <v>22.379557291666664</v>
      </c>
      <c r="C45" s="61">
        <f>C16/$C$5*100</f>
        <v>58.277851753217938</v>
      </c>
      <c r="D45" s="61">
        <f t="shared" ref="D45:D47" si="38">D16/$D$5*100</f>
        <v>1.5934207144692882</v>
      </c>
      <c r="E45" s="61">
        <f>E16/$E$5*100</f>
        <v>7.6829610243948032</v>
      </c>
      <c r="F45" s="61">
        <f>F16/$F$5*100</f>
        <v>24.807158284480099</v>
      </c>
      <c r="G45" s="61">
        <f>G16/$G$5*100</f>
        <v>0.24805577902923034</v>
      </c>
      <c r="H45" s="61">
        <f>H16/$H$5*100</f>
        <v>22.231965802868483</v>
      </c>
      <c r="I45" s="61">
        <f>I16/$I$5*100</f>
        <v>49.341064647760732</v>
      </c>
      <c r="J45" s="61">
        <f>J16/$J$5*100</f>
        <v>2.3763699022332321</v>
      </c>
      <c r="K45" s="61">
        <f t="shared" ref="K45" si="39">K16/$K$5*100</f>
        <v>28.903558079938406</v>
      </c>
      <c r="L45" s="61">
        <f t="shared" ref="L45:L47" si="40">L16/L$5*100</f>
        <v>53.456837727101139</v>
      </c>
      <c r="M45" s="61">
        <f t="shared" ref="M45:M47" si="41">M16/$M$5*100</f>
        <v>4.0030519776133229</v>
      </c>
      <c r="N45" s="61">
        <f t="shared" si="23"/>
        <v>21.038510752466259</v>
      </c>
      <c r="O45" s="61">
        <f t="shared" si="24"/>
        <v>37.586312720576956</v>
      </c>
      <c r="P45" s="61">
        <f t="shared" si="25"/>
        <v>1.7689627445725009</v>
      </c>
      <c r="Q45" s="61">
        <v>15.168499467896417</v>
      </c>
      <c r="R45" s="61">
        <v>31.717929482370593</v>
      </c>
      <c r="S45" s="61">
        <v>0.3230148048452221</v>
      </c>
    </row>
    <row r="46" spans="1:19" s="8" customFormat="1" ht="45" x14ac:dyDescent="0.25">
      <c r="A46" s="59" t="s">
        <v>90</v>
      </c>
      <c r="B46" s="61">
        <f>B17/$B$5*100</f>
        <v>0.61848958333333326</v>
      </c>
      <c r="C46" s="61">
        <f>C17/$C$5*100</f>
        <v>1.6866400355082114</v>
      </c>
      <c r="D46" s="61">
        <f t="shared" si="38"/>
        <v>0</v>
      </c>
      <c r="E46" s="61">
        <f t="shared" ref="E46:E47" si="42">E17/$E$5*100</f>
        <v>1.8927002523600336</v>
      </c>
      <c r="F46" s="61">
        <f t="shared" ref="F46:F47" si="43">F17/$F$5*100</f>
        <v>6.2480715828448012</v>
      </c>
      <c r="G46" s="61">
        <f t="shared" ref="G46" si="44">G17/$G$5*100</f>
        <v>0</v>
      </c>
      <c r="H46" s="61">
        <f t="shared" ref="H46" si="45">H17/$H$5*100</f>
        <v>2.7257343381675558</v>
      </c>
      <c r="I46" s="61">
        <f>I17/$I$5*100</f>
        <v>5.2815313467903957</v>
      </c>
      <c r="J46" s="61">
        <f>J17/$J$5*100</f>
        <v>0.85378452170108576</v>
      </c>
      <c r="K46" s="61">
        <f t="shared" ref="K46" si="46">K17/$K$5*100</f>
        <v>2.2109482788931758</v>
      </c>
      <c r="L46" s="61">
        <f t="shared" si="40"/>
        <v>4.0760740117218495</v>
      </c>
      <c r="M46" s="61">
        <f t="shared" si="41"/>
        <v>0.31944639567039124</v>
      </c>
      <c r="N46" s="61">
        <f t="shared" si="23"/>
        <v>5.6218268873570807</v>
      </c>
      <c r="O46" s="61">
        <f t="shared" si="24"/>
        <v>9.8971919594905629</v>
      </c>
      <c r="P46" s="61">
        <f t="shared" si="25"/>
        <v>0.64325917984454573</v>
      </c>
      <c r="Q46" s="61">
        <v>8.1163533167789996</v>
      </c>
      <c r="R46" s="61">
        <v>13.953488372093023</v>
      </c>
      <c r="S46" s="61">
        <v>2.8802153432032305</v>
      </c>
    </row>
    <row r="47" spans="1:19" s="8" customFormat="1" ht="23.1" customHeight="1" x14ac:dyDescent="0.25">
      <c r="A47" s="59" t="s">
        <v>65</v>
      </c>
      <c r="B47" s="61">
        <f>B18/$B$5*100</f>
        <v>8.4798177083333321</v>
      </c>
      <c r="C47" s="61">
        <f>C18/$C$5*100</f>
        <v>22.858411007545495</v>
      </c>
      <c r="D47" s="61">
        <f t="shared" si="38"/>
        <v>0.14135183757388844</v>
      </c>
      <c r="E47" s="61">
        <f t="shared" si="42"/>
        <v>14.351808580241144</v>
      </c>
      <c r="F47" s="61">
        <f t="shared" si="43"/>
        <v>45.418080839247146</v>
      </c>
      <c r="G47" s="61">
        <f>G18/$G$5*100</f>
        <v>0.84473049074818984</v>
      </c>
      <c r="H47" s="61">
        <f>H18/$H$5*100</f>
        <v>10.885543356825965</v>
      </c>
      <c r="I47" s="61">
        <f>I18/$I$5*100</f>
        <v>24.055037658991175</v>
      </c>
      <c r="J47" s="61">
        <f>J18/$J$5*100</f>
        <v>1.2397724451608696</v>
      </c>
      <c r="K47" s="61">
        <f t="shared" ref="K47" si="47">K18/$K$5*100</f>
        <v>12.55208271641988</v>
      </c>
      <c r="L47" s="61">
        <f t="shared" si="40"/>
        <v>20.138840186830816</v>
      </c>
      <c r="M47" s="61">
        <f t="shared" si="41"/>
        <v>4.8580351837247164</v>
      </c>
      <c r="N47" s="61">
        <f>N18/$N$5*100</f>
        <v>18.945804267965492</v>
      </c>
      <c r="O47" s="61">
        <f t="shared" si="24"/>
        <v>32.591683289857301</v>
      </c>
      <c r="P47" s="61">
        <f t="shared" si="25"/>
        <v>3.0554811042615921</v>
      </c>
      <c r="Q47" s="61">
        <v>14.877616175948919</v>
      </c>
      <c r="R47" s="61">
        <v>28.882220555138783</v>
      </c>
      <c r="S47" s="61">
        <v>2.3149394347240917</v>
      </c>
    </row>
    <row r="48" spans="1:19" s="8" customFormat="1" ht="23.1" customHeight="1" x14ac:dyDescent="0.25">
      <c r="A48" s="50" t="s">
        <v>91</v>
      </c>
      <c r="B48" s="81">
        <f>SUM(B50:B53)</f>
        <v>100.00000000000001</v>
      </c>
      <c r="C48" s="81">
        <f t="shared" ref="C48:P48" si="48">SUM(C50:C53)</f>
        <v>99.997867303631978</v>
      </c>
      <c r="D48" s="81">
        <f t="shared" si="48"/>
        <v>100</v>
      </c>
      <c r="E48" s="81">
        <f t="shared" si="48"/>
        <v>99.999999999999986</v>
      </c>
      <c r="F48" s="81">
        <f t="shared" si="48"/>
        <v>100.002707532355</v>
      </c>
      <c r="G48" s="81">
        <f t="shared" si="48"/>
        <v>100</v>
      </c>
      <c r="H48" s="81">
        <f t="shared" si="48"/>
        <v>99.999999999999687</v>
      </c>
      <c r="I48" s="81">
        <f t="shared" si="48"/>
        <v>100.00000000000013</v>
      </c>
      <c r="J48" s="81">
        <f t="shared" si="48"/>
        <v>99.999999999999986</v>
      </c>
      <c r="K48" s="81">
        <f t="shared" si="48"/>
        <v>100.0000000000002</v>
      </c>
      <c r="L48" s="81">
        <f t="shared" si="48"/>
        <v>99.999999999999744</v>
      </c>
      <c r="M48" s="81">
        <f t="shared" si="48"/>
        <v>100</v>
      </c>
      <c r="N48" s="81">
        <f t="shared" si="48"/>
        <v>100</v>
      </c>
      <c r="O48" s="81">
        <f t="shared" si="48"/>
        <v>100</v>
      </c>
      <c r="P48" s="81">
        <f t="shared" si="48"/>
        <v>99.998160953361776</v>
      </c>
      <c r="Q48" s="81">
        <v>100.0012160716023</v>
      </c>
      <c r="R48" s="81">
        <v>100</v>
      </c>
      <c r="S48" s="81">
        <v>99.997953503601821</v>
      </c>
    </row>
    <row r="49" spans="1:19" s="8" customFormat="1" ht="23.1" customHeight="1" x14ac:dyDescent="0.25">
      <c r="A49" s="52" t="s">
        <v>17</v>
      </c>
      <c r="B49" s="81"/>
      <c r="C49" s="81"/>
      <c r="D49" s="81"/>
      <c r="E49" s="62"/>
      <c r="F49" s="62"/>
      <c r="G49" s="62"/>
      <c r="H49" s="81"/>
      <c r="I49" s="81"/>
      <c r="J49" s="81"/>
      <c r="K49" s="62"/>
      <c r="L49" s="62"/>
      <c r="M49" s="62"/>
      <c r="N49" s="62"/>
      <c r="O49" s="62"/>
      <c r="P49" s="62"/>
      <c r="Q49" s="62"/>
      <c r="R49" s="62"/>
      <c r="S49" s="62"/>
    </row>
    <row r="50" spans="1:19" ht="23.1" customHeight="1" x14ac:dyDescent="0.35">
      <c r="A50" s="53" t="s">
        <v>18</v>
      </c>
      <c r="B50" s="61">
        <f>B21/$B$19*100</f>
        <v>95.521167939371793</v>
      </c>
      <c r="C50" s="61">
        <f>C21/$C$19*100</f>
        <v>90.424193307598799</v>
      </c>
      <c r="D50" s="61">
        <f>D21/$D$19*100</f>
        <v>99.705722643591585</v>
      </c>
      <c r="E50" s="61">
        <f>E21/$E$19*100</f>
        <v>93.932752699189763</v>
      </c>
      <c r="F50" s="61">
        <f>F21/$F$19*100</f>
        <v>83.741268208155077</v>
      </c>
      <c r="G50" s="61">
        <f>G21/$G$19*100</f>
        <v>99.431843077687063</v>
      </c>
      <c r="H50" s="61">
        <f>H21/$H$19*100</f>
        <v>91.080148690958751</v>
      </c>
      <c r="I50" s="61">
        <f>I21/$I$19*100</f>
        <v>74.600091721717192</v>
      </c>
      <c r="J50" s="61">
        <f>J21/$J$19*100</f>
        <v>99.235190047023764</v>
      </c>
      <c r="K50" s="61">
        <f>K21/K$19*100</f>
        <v>88.765648291968375</v>
      </c>
      <c r="L50" s="61">
        <f>L21/L$19*100</f>
        <v>70.972903826812981</v>
      </c>
      <c r="M50" s="61">
        <f>M21/M$19*100</f>
        <v>98.628193561009027</v>
      </c>
      <c r="N50" s="61">
        <f>N21/$N$19*100</f>
        <v>90.795008342741809</v>
      </c>
      <c r="O50" s="61">
        <f>O21/$O$19*100</f>
        <v>80.914878256874715</v>
      </c>
      <c r="P50" s="61">
        <f>P21/$P$19*100</f>
        <v>99.100706193909076</v>
      </c>
      <c r="Q50" s="61">
        <v>92.894493627784797</v>
      </c>
      <c r="R50" s="61">
        <v>83.502157755933823</v>
      </c>
      <c r="S50" s="61">
        <v>99.306237721021603</v>
      </c>
    </row>
    <row r="51" spans="1:19" ht="23.1" customHeight="1" x14ac:dyDescent="0.35">
      <c r="A51" s="53" t="s">
        <v>19</v>
      </c>
      <c r="B51" s="61">
        <f t="shared" ref="B51:B53" si="49">B22/$B$19*100</f>
        <v>0.11060031929831311</v>
      </c>
      <c r="C51" s="61">
        <f t="shared" ref="C51:C53" si="50">C22/$C$19*100</f>
        <v>0.2452600823220798</v>
      </c>
      <c r="D51" s="61">
        <f t="shared" ref="D51:D53" si="51">D22/$D$19*100</f>
        <v>0</v>
      </c>
      <c r="E51" s="61">
        <f t="shared" ref="E51:E53" si="52">E22/$E$19*100</f>
        <v>0.37380694863475072</v>
      </c>
      <c r="F51" s="61">
        <f t="shared" ref="F51:F53" si="53">F22/$F$19*100</f>
        <v>1.0667677478745872</v>
      </c>
      <c r="G51" s="61">
        <f t="shared" ref="G51:G53" si="54">G22/$G$19*100</f>
        <v>0</v>
      </c>
      <c r="H51" s="61">
        <f t="shared" ref="H51:H53" si="55">H22/$H$19*100</f>
        <v>0.26835552972222776</v>
      </c>
      <c r="I51" s="61">
        <f t="shared" ref="I51:I53" si="56">I22/$I$19*100</f>
        <v>0.81065988168538339</v>
      </c>
      <c r="J51" s="61">
        <f t="shared" ref="J51:J53" si="57">J22/$J$19*100</f>
        <v>0</v>
      </c>
      <c r="K51" s="61">
        <f t="shared" ref="K51:L53" si="58">K22/K$19*100</f>
        <v>0.18661225545455451</v>
      </c>
      <c r="L51" s="61">
        <f t="shared" si="58"/>
        <v>0.52327425139913808</v>
      </c>
      <c r="M51" s="75">
        <f t="shared" ref="M51" si="59">M22/M$19*100</f>
        <v>0</v>
      </c>
      <c r="N51" s="61">
        <f>N22/$N$19*100</f>
        <v>0.25278008132924357</v>
      </c>
      <c r="O51" s="61">
        <f>O22/$O$19*100</f>
        <v>0.52941305156308105</v>
      </c>
      <c r="P51" s="61">
        <f>P22/$P$19*100</f>
        <v>2.0229513020450198E-2</v>
      </c>
      <c r="Q51" s="61">
        <v>0.17389823912831989</v>
      </c>
      <c r="R51" s="61">
        <v>0.42855430352433466</v>
      </c>
      <c r="S51" s="61">
        <v>0</v>
      </c>
    </row>
    <row r="52" spans="1:19" ht="23.1" customHeight="1" x14ac:dyDescent="0.35">
      <c r="A52" s="53" t="s">
        <v>20</v>
      </c>
      <c r="B52" s="61">
        <f t="shared" si="49"/>
        <v>3.7575256304218199</v>
      </c>
      <c r="C52" s="61">
        <f t="shared" si="50"/>
        <v>7.9741517200196208</v>
      </c>
      <c r="D52" s="61">
        <f t="shared" si="51"/>
        <v>0.2942773564084149</v>
      </c>
      <c r="E52" s="61">
        <f t="shared" si="52"/>
        <v>4.7266655281683461</v>
      </c>
      <c r="F52" s="61">
        <f t="shared" si="53"/>
        <v>13.006985433475929</v>
      </c>
      <c r="G52" s="61">
        <f t="shared" si="54"/>
        <v>0.25997926008149913</v>
      </c>
      <c r="H52" s="61">
        <f t="shared" si="55"/>
        <v>6.8385211899731404</v>
      </c>
      <c r="I52" s="61">
        <f t="shared" si="56"/>
        <v>19.656648880656604</v>
      </c>
      <c r="J52" s="61">
        <f t="shared" si="57"/>
        <v>0.49556002060711057</v>
      </c>
      <c r="K52" s="61">
        <f t="shared" si="58"/>
        <v>9.2397745796583841</v>
      </c>
      <c r="L52" s="61">
        <f t="shared" si="58"/>
        <v>23.464532406793342</v>
      </c>
      <c r="M52" s="61">
        <f t="shared" ref="M52" si="60">M23/M$19*100</f>
        <v>1.3549697208009841</v>
      </c>
      <c r="N52" s="61">
        <f>N23/$N$19*100</f>
        <v>7.5554267787025289</v>
      </c>
      <c r="O52" s="61">
        <f>O23/$O$19*100</f>
        <v>15.895517490319616</v>
      </c>
      <c r="P52" s="61">
        <f>P23/$P$19*100</f>
        <v>0.5443578049139326</v>
      </c>
      <c r="Q52" s="61">
        <v>5.6255472322210327</v>
      </c>
      <c r="R52" s="61">
        <v>13.00047950131863</v>
      </c>
      <c r="S52" s="61">
        <v>0.58734446627373937</v>
      </c>
    </row>
    <row r="53" spans="1:19" ht="23.1" customHeight="1" x14ac:dyDescent="0.35">
      <c r="A53" s="53" t="s">
        <v>21</v>
      </c>
      <c r="B53" s="61">
        <f t="shared" si="49"/>
        <v>0.61070611090807669</v>
      </c>
      <c r="C53" s="61">
        <f t="shared" si="50"/>
        <v>1.3542621936914843</v>
      </c>
      <c r="D53" s="61">
        <f t="shared" si="51"/>
        <v>0</v>
      </c>
      <c r="E53" s="61">
        <f t="shared" si="52"/>
        <v>0.96677482400713455</v>
      </c>
      <c r="F53" s="61">
        <f t="shared" si="53"/>
        <v>2.1876861428494072</v>
      </c>
      <c r="G53" s="61">
        <f t="shared" si="54"/>
        <v>0.30817766223144</v>
      </c>
      <c r="H53" s="61">
        <f t="shared" si="55"/>
        <v>1.8129745893455742</v>
      </c>
      <c r="I53" s="61">
        <f t="shared" si="56"/>
        <v>4.9325995159409564</v>
      </c>
      <c r="J53" s="61">
        <f t="shared" si="57"/>
        <v>0.2692499323691121</v>
      </c>
      <c r="K53" s="61">
        <f t="shared" si="58"/>
        <v>1.8079648729188891</v>
      </c>
      <c r="L53" s="61">
        <f t="shared" si="58"/>
        <v>5.0392895149942873</v>
      </c>
      <c r="M53" s="61">
        <f t="shared" ref="M53" si="61">M24/M$19*100</f>
        <v>1.6836718189986062E-2</v>
      </c>
      <c r="N53" s="61">
        <f>N24/$N$19*100</f>
        <v>1.3967847972264131</v>
      </c>
      <c r="O53" s="61">
        <f>O24/$O$19*100</f>
        <v>2.660191201242589</v>
      </c>
      <c r="P53" s="61">
        <f>P24/$P$19*100</f>
        <v>0.33286744151831688</v>
      </c>
      <c r="Q53" s="61">
        <v>1.307276972468139</v>
      </c>
      <c r="R53" s="61">
        <v>3.0688084392232078</v>
      </c>
      <c r="S53" s="61">
        <v>0.1043713163064833</v>
      </c>
    </row>
    <row r="54" spans="1:19" ht="23.1" customHeight="1" x14ac:dyDescent="0.35">
      <c r="A54" s="52" t="s">
        <v>85</v>
      </c>
      <c r="B54" s="94"/>
      <c r="C54" s="94"/>
      <c r="D54" s="94"/>
      <c r="E54" s="94"/>
      <c r="F54" s="94"/>
      <c r="G54" s="94"/>
      <c r="H54" s="94"/>
      <c r="I54" s="94"/>
      <c r="J54" s="94"/>
      <c r="K54" s="94"/>
      <c r="L54" s="94"/>
      <c r="M54" s="94"/>
      <c r="N54" s="94"/>
      <c r="O54" s="94"/>
      <c r="P54" s="94"/>
      <c r="Q54" s="61"/>
      <c r="R54" s="61"/>
      <c r="S54" s="61"/>
    </row>
    <row r="55" spans="1:19" ht="23.1" customHeight="1" x14ac:dyDescent="0.35">
      <c r="A55" s="56" t="s">
        <v>86</v>
      </c>
      <c r="B55" s="61">
        <f>B26/$B$19*100</f>
        <v>1.7744138183077189</v>
      </c>
      <c r="C55" s="61">
        <f>C26/$C$19*100</f>
        <v>1.4566316193563522</v>
      </c>
      <c r="D55" s="61">
        <f>D26/$D$19*100</f>
        <v>2.0354183818248699</v>
      </c>
      <c r="E55" s="61">
        <f>E26/$E$19*100</f>
        <v>1.6830800174569744</v>
      </c>
      <c r="F55" s="61">
        <f>F26/$F$19*100</f>
        <v>3.7472247793361135</v>
      </c>
      <c r="G55" s="61">
        <f>G26/G$19*100</f>
        <v>0.56961747995384637</v>
      </c>
      <c r="H55" s="61">
        <f t="shared" ref="H55:J55" si="62">H26/H$19*100</f>
        <v>3.8034541934984132</v>
      </c>
      <c r="I55" s="61">
        <f t="shared" si="62"/>
        <v>4.6734371025305439</v>
      </c>
      <c r="J55" s="61">
        <f t="shared" si="62"/>
        <v>3.3729492131172023</v>
      </c>
      <c r="K55" s="61">
        <f>K26/K$19*100</f>
        <v>2.4066418096061675</v>
      </c>
      <c r="L55" s="61">
        <f t="shared" ref="L55:M55" si="63">L26/L$19*100</f>
        <v>4.981700933054177</v>
      </c>
      <c r="M55" s="61">
        <f t="shared" si="63"/>
        <v>0.97928262816010025</v>
      </c>
      <c r="N55" s="61">
        <f t="shared" ref="N55:N61" si="64">N26/$N$19*100</f>
        <v>2.2020841867575207</v>
      </c>
      <c r="O55" s="61">
        <f t="shared" ref="O55:O61" si="65">O26/$O$19*100</f>
        <v>2.693006059810549</v>
      </c>
      <c r="P55" s="61">
        <f t="shared" ref="P55:P61" si="66">P26/$P$19*100</f>
        <v>1.7875533323525084</v>
      </c>
      <c r="Q55" s="61">
        <v>2.4297110613872945</v>
      </c>
      <c r="R55" s="61">
        <v>3.7880604171661476</v>
      </c>
      <c r="S55" s="61">
        <v>1.502128356254093</v>
      </c>
    </row>
    <row r="56" spans="1:19" ht="23.1" customHeight="1" x14ac:dyDescent="0.35">
      <c r="A56" s="56" t="s">
        <v>87</v>
      </c>
      <c r="B56" s="61">
        <f t="shared" ref="B56:B57" si="67">B27/$B$19*100</f>
        <v>23.805035680624748</v>
      </c>
      <c r="C56" s="61">
        <f t="shared" ref="C56:C57" si="68">C27/$C$19*100</f>
        <v>12.226748277847681</v>
      </c>
      <c r="D56" s="61">
        <f t="shared" ref="D56:D57" si="69">D27/$D$19*100</f>
        <v>33.314649056735973</v>
      </c>
      <c r="E56" s="61">
        <f t="shared" ref="E56:E57" si="70">E27/$E$19*100</f>
        <v>30.220489174778471</v>
      </c>
      <c r="F56" s="61">
        <f t="shared" ref="F56:F57" si="71">F27/$F$19*100</f>
        <v>12.695619212649593</v>
      </c>
      <c r="G56" s="61">
        <f t="shared" ref="G56:J59" si="72">G27/G$19*100</f>
        <v>39.674587757605856</v>
      </c>
      <c r="H56" s="61">
        <f t="shared" si="72"/>
        <v>27.814564449869085</v>
      </c>
      <c r="I56" s="61">
        <f t="shared" si="72"/>
        <v>17.599692828520038</v>
      </c>
      <c r="J56" s="61">
        <f t="shared" si="72"/>
        <v>32.869322493150477</v>
      </c>
      <c r="K56" s="61">
        <f t="shared" ref="K56:M57" si="73">K27/K$19*100</f>
        <v>37.200156083648686</v>
      </c>
      <c r="L56" s="61">
        <f t="shared" si="73"/>
        <v>18.302695920062707</v>
      </c>
      <c r="M56" s="61">
        <f t="shared" si="73"/>
        <v>47.675046941450908</v>
      </c>
      <c r="N56" s="61">
        <f t="shared" si="64"/>
        <v>31.274790931889257</v>
      </c>
      <c r="O56" s="61">
        <f t="shared" si="65"/>
        <v>14.261337533635229</v>
      </c>
      <c r="P56" s="61">
        <f t="shared" si="66"/>
        <v>45.577092835074296</v>
      </c>
      <c r="Q56" s="61">
        <v>31.401400914485844</v>
      </c>
      <c r="R56" s="61">
        <v>13.917525773195877</v>
      </c>
      <c r="S56" s="61">
        <v>43.342747216764899</v>
      </c>
    </row>
    <row r="57" spans="1:19" ht="23.1" customHeight="1" x14ac:dyDescent="0.35">
      <c r="A57" s="56" t="s">
        <v>88</v>
      </c>
      <c r="B57" s="61">
        <f t="shared" si="67"/>
        <v>74.41958875916059</v>
      </c>
      <c r="C57" s="61">
        <f t="shared" si="68"/>
        <v>86.316620102795966</v>
      </c>
      <c r="D57" s="61">
        <f t="shared" si="69"/>
        <v>64.64818091050816</v>
      </c>
      <c r="E57" s="61">
        <f t="shared" si="70"/>
        <v>68.095482059163956</v>
      </c>
      <c r="F57" s="61">
        <f t="shared" si="71"/>
        <v>83.557156008014303</v>
      </c>
      <c r="G57" s="61">
        <f t="shared" si="72"/>
        <v>59.755794762440296</v>
      </c>
      <c r="H57" s="61">
        <f t="shared" si="72"/>
        <v>68.381981356630533</v>
      </c>
      <c r="I57" s="61">
        <f t="shared" si="72"/>
        <v>77.726870068949523</v>
      </c>
      <c r="J57" s="61">
        <f t="shared" si="72"/>
        <v>63.757728293732121</v>
      </c>
      <c r="K57" s="61">
        <f t="shared" si="73"/>
        <v>60.393202106744724</v>
      </c>
      <c r="L57" s="61">
        <f t="shared" si="73"/>
        <v>76.715603146882856</v>
      </c>
      <c r="M57" s="61">
        <f t="shared" si="73"/>
        <v>51.3456704303888</v>
      </c>
      <c r="N57" s="61">
        <f t="shared" si="64"/>
        <v>66.524124012109468</v>
      </c>
      <c r="O57" s="61">
        <f t="shared" si="65"/>
        <v>83.043468749316361</v>
      </c>
      <c r="P57" s="61">
        <f t="shared" si="66"/>
        <v>52.635353832573195</v>
      </c>
      <c r="Q57" s="61">
        <v>66.168888024126858</v>
      </c>
      <c r="R57" s="61">
        <v>82.297410692879396</v>
      </c>
      <c r="S57" s="61">
        <v>55.155124426981004</v>
      </c>
    </row>
    <row r="58" spans="1:19" ht="23.1" customHeight="1" x14ac:dyDescent="0.35">
      <c r="A58" s="57" t="s">
        <v>55</v>
      </c>
      <c r="B58" s="61">
        <f>B29/$B$19*100</f>
        <v>18.796283829271577</v>
      </c>
      <c r="C58" s="61">
        <f>C29/$C$19*100</f>
        <v>22.182174923756104</v>
      </c>
      <c r="D58" s="61">
        <f>D29/$D$19*100</f>
        <v>16.013592811224576</v>
      </c>
      <c r="E58" s="61">
        <f>E29/$E$19*100</f>
        <v>19.334547731542095</v>
      </c>
      <c r="F58" s="61">
        <f>F29/$F$19*100</f>
        <v>27.657443006443927</v>
      </c>
      <c r="G58" s="61">
        <f t="shared" si="72"/>
        <v>14.843647304540875</v>
      </c>
      <c r="H58" s="61">
        <f>H29/H$19*100</f>
        <v>22.518239488548915</v>
      </c>
      <c r="I58" s="61">
        <f t="shared" ref="I58:J58" si="74">I29/I$19*100</f>
        <v>34.617051618453907</v>
      </c>
      <c r="J58" s="61">
        <f t="shared" si="74"/>
        <v>16.531226612150956</v>
      </c>
      <c r="K58" s="61">
        <f t="shared" ref="K58:M58" si="75">K29/K$19*100</f>
        <v>23.716209813564028</v>
      </c>
      <c r="L58" s="61">
        <f t="shared" si="75"/>
        <v>37.124033683398935</v>
      </c>
      <c r="M58" s="61">
        <f t="shared" si="75"/>
        <v>16.28423268746403</v>
      </c>
      <c r="N58" s="61">
        <f t="shared" si="64"/>
        <v>20.474187456912485</v>
      </c>
      <c r="O58" s="61">
        <f>O29/$O$19*100</f>
        <v>29.343046531469447</v>
      </c>
      <c r="P58" s="61">
        <f t="shared" si="66"/>
        <v>13.018611151978815</v>
      </c>
      <c r="Q58" s="61">
        <v>21.271524467360639</v>
      </c>
      <c r="R58" s="61">
        <v>27.673219851354592</v>
      </c>
      <c r="S58" s="61">
        <v>16.899967256057629</v>
      </c>
    </row>
    <row r="59" spans="1:19" ht="45" x14ac:dyDescent="0.35">
      <c r="A59" s="59" t="s">
        <v>66</v>
      </c>
      <c r="B59" s="61">
        <f>B30/$B$19*100</f>
        <v>8.0747850506837988</v>
      </c>
      <c r="C59" s="61">
        <f t="shared" ref="C59:C61" si="76">C30/$C$19*100</f>
        <v>0.37535456077118301</v>
      </c>
      <c r="D59" s="61">
        <f t="shared" ref="D59:D61" si="77">D30/$D$19*100</f>
        <v>14.3968190019093</v>
      </c>
      <c r="E59" s="61">
        <f t="shared" ref="E59:E61" si="78">E30/$E$19*100</f>
        <v>14.058556763628774</v>
      </c>
      <c r="F59" s="61">
        <f t="shared" ref="F59:F61" si="79">F30/$F$19*100</f>
        <v>0.73644880056316675</v>
      </c>
      <c r="G59" s="61">
        <f t="shared" si="72"/>
        <v>21.245271444637563</v>
      </c>
      <c r="H59" s="61">
        <f>H30/H$19*100</f>
        <v>9.4711030412666144</v>
      </c>
      <c r="I59" s="61">
        <f t="shared" ref="I59:J59" si="80">I30/I$19*100</f>
        <v>0.10255569516759352</v>
      </c>
      <c r="J59" s="61">
        <f t="shared" si="80"/>
        <v>14.10706341423672</v>
      </c>
      <c r="K59" s="61">
        <f t="shared" ref="K59:M59" si="81">K30/K$19*100</f>
        <v>9.6246301283901019</v>
      </c>
      <c r="L59" s="61">
        <f t="shared" si="81"/>
        <v>0.22043799620090218</v>
      </c>
      <c r="M59" s="61">
        <f t="shared" si="81"/>
        <v>14.83738810421068</v>
      </c>
      <c r="N59" s="61">
        <f t="shared" si="64"/>
        <v>10.084226722751206</v>
      </c>
      <c r="O59" s="61">
        <f>O30/$O$19*100</f>
        <v>0.34127452910677952</v>
      </c>
      <c r="P59" s="61">
        <f t="shared" si="66"/>
        <v>18.274606444019419</v>
      </c>
      <c r="Q59" s="61">
        <v>12.812530401790056</v>
      </c>
      <c r="R59" s="61">
        <v>15.275113881563174</v>
      </c>
      <c r="S59" s="61">
        <v>11.130893909626719</v>
      </c>
    </row>
    <row r="60" spans="1:19" x14ac:dyDescent="0.35">
      <c r="A60" s="59" t="s">
        <v>56</v>
      </c>
      <c r="B60" s="61">
        <f>B31/$B$19*100</f>
        <v>11.113889476620054</v>
      </c>
      <c r="C60" s="61">
        <f t="shared" si="76"/>
        <v>7.7182281558574513</v>
      </c>
      <c r="D60" s="61">
        <f t="shared" si="77"/>
        <v>13.902853439366602</v>
      </c>
      <c r="E60" s="61">
        <f t="shared" si="78"/>
        <v>13.003548319766228</v>
      </c>
      <c r="F60" s="61">
        <f t="shared" si="79"/>
        <v>16.250609194779877</v>
      </c>
      <c r="G60" s="61">
        <f t="shared" ref="G60:G61" si="82">G31/$G$19*100</f>
        <v>11.252136065549827</v>
      </c>
      <c r="H60" s="61">
        <f>H31/H$19*100</f>
        <v>18.557008363622334</v>
      </c>
      <c r="I60" s="61">
        <f t="shared" ref="I60:J60" si="83">I31/I$19*100</f>
        <v>10.869099419719848</v>
      </c>
      <c r="J60" s="61">
        <f t="shared" si="83"/>
        <v>22.361316534171095</v>
      </c>
      <c r="K60" s="61">
        <f t="shared" ref="K60:M60" si="84">K31/K$19*100</f>
        <v>7.4581399397070332</v>
      </c>
      <c r="L60" s="61">
        <f t="shared" si="84"/>
        <v>9.1262086424375628</v>
      </c>
      <c r="M60" s="61">
        <f t="shared" si="84"/>
        <v>6.5335269254096477</v>
      </c>
      <c r="N60" s="61">
        <f t="shared" si="64"/>
        <v>8.6334888646877221</v>
      </c>
      <c r="O60" s="61">
        <f t="shared" si="65"/>
        <v>10.529194285839296</v>
      </c>
      <c r="P60" s="61">
        <f>P31/$P$19*100</f>
        <v>7.0398705311166694</v>
      </c>
      <c r="Q60" s="61">
        <v>9.9863799980542858</v>
      </c>
      <c r="R60" s="61">
        <v>14.190242148165908</v>
      </c>
      <c r="S60" s="61">
        <v>7.1156679764243611</v>
      </c>
    </row>
    <row r="61" spans="1:19" ht="21.75" customHeight="1" thickBot="1" x14ac:dyDescent="0.4">
      <c r="A61" s="59" t="s">
        <v>65</v>
      </c>
      <c r="B61" s="61">
        <f t="shared" ref="B61" si="85">B32/$B$19*100</f>
        <v>36.434630402585164</v>
      </c>
      <c r="C61" s="61">
        <f t="shared" si="76"/>
        <v>56.036597069675189</v>
      </c>
      <c r="D61" s="61">
        <f t="shared" si="77"/>
        <v>20.33491565800767</v>
      </c>
      <c r="E61" s="61">
        <f t="shared" si="78"/>
        <v>21.698829244226864</v>
      </c>
      <c r="F61" s="61">
        <f t="shared" si="79"/>
        <v>38.909947473872315</v>
      </c>
      <c r="G61" s="61">
        <f t="shared" si="82"/>
        <v>12.416200505352943</v>
      </c>
      <c r="H61" s="61">
        <f>H32/H$19*100</f>
        <v>17.835630463192675</v>
      </c>
      <c r="I61" s="61">
        <f t="shared" ref="I61:J61" si="86">I32/I$19*100</f>
        <v>32.138163335608169</v>
      </c>
      <c r="J61" s="61">
        <f t="shared" si="86"/>
        <v>10.758121733173349</v>
      </c>
      <c r="K61" s="61">
        <f t="shared" ref="K61:M61" si="87">K32/K$19*100</f>
        <v>19.594222225083563</v>
      </c>
      <c r="L61" s="61">
        <f t="shared" si="87"/>
        <v>30.24492282484546</v>
      </c>
      <c r="M61" s="61">
        <f t="shared" si="87"/>
        <v>13.690522713304439</v>
      </c>
      <c r="N61" s="61">
        <f t="shared" si="64"/>
        <v>27.332220967758055</v>
      </c>
      <c r="O61" s="61">
        <f t="shared" si="65"/>
        <v>42.829953402900834</v>
      </c>
      <c r="P61" s="61">
        <f t="shared" si="66"/>
        <v>14.302265705458289</v>
      </c>
      <c r="Q61" s="61">
        <v>22.098453156921881</v>
      </c>
      <c r="R61" s="61">
        <v>25.158834811795732</v>
      </c>
      <c r="S61" s="61">
        <v>20.006548788474131</v>
      </c>
    </row>
    <row r="62" spans="1:19" ht="2.25" customHeight="1" thickBot="1" x14ac:dyDescent="0.4">
      <c r="A62" s="63"/>
      <c r="B62" s="64"/>
      <c r="C62" s="64"/>
      <c r="D62" s="64"/>
      <c r="E62" s="64"/>
      <c r="F62" s="64"/>
      <c r="G62" s="64"/>
      <c r="H62" s="64"/>
      <c r="I62" s="64"/>
      <c r="J62" s="64"/>
      <c r="K62" s="64"/>
      <c r="L62" s="64"/>
      <c r="M62" s="64"/>
      <c r="N62" s="64"/>
      <c r="O62" s="64"/>
      <c r="P62" s="64"/>
      <c r="Q62" s="103"/>
      <c r="R62" s="103"/>
      <c r="S62" s="103"/>
    </row>
    <row r="63" spans="1:19" s="23" customFormat="1" ht="59.1" customHeight="1" thickTop="1" x14ac:dyDescent="0.35">
      <c r="A63" s="82" t="s">
        <v>95</v>
      </c>
      <c r="B63" s="83"/>
      <c r="C63" s="83"/>
      <c r="D63" s="83"/>
      <c r="E63" s="83"/>
      <c r="F63" s="83"/>
      <c r="G63" s="83"/>
      <c r="H63" s="83"/>
      <c r="I63" s="83"/>
      <c r="J63" s="83"/>
      <c r="K63" s="83"/>
      <c r="L63" s="83"/>
      <c r="M63" s="83"/>
      <c r="N63" s="83"/>
      <c r="O63" s="24"/>
      <c r="P63" s="24"/>
      <c r="Q63" s="98"/>
      <c r="R63" s="99"/>
      <c r="S63" s="99"/>
    </row>
    <row r="64" spans="1:19" s="23" customFormat="1" ht="69" customHeight="1" x14ac:dyDescent="0.35">
      <c r="A64" s="113" t="s">
        <v>96</v>
      </c>
      <c r="B64" s="113"/>
      <c r="C64" s="113"/>
      <c r="D64" s="113"/>
      <c r="E64" s="113"/>
      <c r="F64" s="113"/>
      <c r="G64" s="113"/>
      <c r="H64" s="113"/>
      <c r="I64" s="113"/>
      <c r="J64" s="113"/>
      <c r="K64" s="113"/>
      <c r="L64" s="113"/>
      <c r="M64" s="113"/>
      <c r="N64" s="113"/>
      <c r="O64" s="24"/>
      <c r="P64" s="24"/>
      <c r="Q64" s="100"/>
      <c r="R64" s="99"/>
      <c r="S64" s="99"/>
    </row>
  </sheetData>
  <mergeCells count="9">
    <mergeCell ref="Q2:S2"/>
    <mergeCell ref="A64:N64"/>
    <mergeCell ref="A1:P1"/>
    <mergeCell ref="A2:A3"/>
    <mergeCell ref="N2:P2"/>
    <mergeCell ref="K2:M2"/>
    <mergeCell ref="E2:G2"/>
    <mergeCell ref="H2:J2"/>
    <mergeCell ref="B2:D2"/>
  </mergeCells>
  <printOptions horizontalCentered="1"/>
  <pageMargins left="0.196850393700787" right="0.196850393700787" top="0.74803149606299202" bottom="0.74803149606299202" header="0.31496062992126" footer="0.31496062992126"/>
  <pageSetup scale="43" firstPageNumber="15" orientation="portrait" horizontalDpi="1200" r:id="rId1"/>
  <headerFooter>
    <oddFooter>&amp;L&amp;"-,Italic"&amp;20Source: Report of the Labour Force Survey (LFS) 2021&amp;R&amp;20&amp;[24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61"/>
  <sheetViews>
    <sheetView zoomScale="50" zoomScaleNormal="50" zoomScaleSheetLayoutView="85" zoomScalePageLayoutView="70" workbookViewId="0">
      <selection activeCell="Q2" sqref="Q2:S2"/>
    </sheetView>
  </sheetViews>
  <sheetFormatPr defaultColWidth="8.85546875" defaultRowHeight="26.25" x14ac:dyDescent="0.35"/>
  <cols>
    <col min="1" max="1" width="85.7109375" style="25" customWidth="1"/>
    <col min="2" max="19" width="20" style="26" customWidth="1"/>
    <col min="20" max="16384" width="8.85546875" style="23"/>
  </cols>
  <sheetData>
    <row r="1" spans="1:19" ht="36.6" customHeight="1" thickBot="1" x14ac:dyDescent="0.4">
      <c r="A1" s="68" t="s">
        <v>99</v>
      </c>
      <c r="B1" s="69"/>
      <c r="C1" s="69"/>
      <c r="D1" s="69"/>
      <c r="E1" s="69"/>
      <c r="F1" s="69"/>
      <c r="G1" s="69"/>
      <c r="H1" s="71"/>
      <c r="I1" s="69"/>
      <c r="J1" s="69"/>
      <c r="K1" s="69"/>
      <c r="L1" s="69"/>
      <c r="M1" s="69"/>
      <c r="N1" s="71"/>
      <c r="O1" s="69"/>
      <c r="P1" s="69"/>
      <c r="Q1" s="71"/>
      <c r="R1" s="69"/>
      <c r="S1" s="69"/>
    </row>
    <row r="2" spans="1:19" ht="37.35"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7.35" customHeight="1" thickTop="1" thickBot="1" x14ac:dyDescent="0.4">
      <c r="A3" s="115"/>
      <c r="B3" s="2" t="s">
        <v>1</v>
      </c>
      <c r="C3" s="2" t="s">
        <v>2</v>
      </c>
      <c r="D3" s="2" t="s">
        <v>3</v>
      </c>
      <c r="E3" s="2" t="s">
        <v>1</v>
      </c>
      <c r="F3" s="2" t="s">
        <v>2</v>
      </c>
      <c r="G3" s="2" t="s">
        <v>3</v>
      </c>
      <c r="H3" s="2" t="s">
        <v>1</v>
      </c>
      <c r="I3" s="2" t="s">
        <v>2</v>
      </c>
      <c r="J3" s="2" t="s">
        <v>3</v>
      </c>
      <c r="K3" s="2" t="s">
        <v>1</v>
      </c>
      <c r="L3" s="2" t="s">
        <v>2</v>
      </c>
      <c r="M3" s="2" t="s">
        <v>3</v>
      </c>
      <c r="N3" s="2" t="s">
        <v>1</v>
      </c>
      <c r="O3" s="2" t="s">
        <v>2</v>
      </c>
      <c r="P3" s="2" t="s">
        <v>3</v>
      </c>
      <c r="Q3" s="2" t="s">
        <v>1</v>
      </c>
      <c r="R3" s="2" t="s">
        <v>2</v>
      </c>
      <c r="S3" s="2" t="s">
        <v>3</v>
      </c>
    </row>
    <row r="4" spans="1:19" ht="27" customHeight="1" thickTop="1" x14ac:dyDescent="0.35">
      <c r="A4" s="3" t="s">
        <v>4</v>
      </c>
      <c r="B4" s="4"/>
      <c r="C4" s="4"/>
      <c r="D4" s="4"/>
      <c r="E4" s="4"/>
      <c r="F4" s="4"/>
      <c r="G4" s="4"/>
      <c r="H4" s="4"/>
      <c r="I4" s="4"/>
      <c r="J4" s="4"/>
      <c r="K4" s="4"/>
      <c r="L4" s="4"/>
      <c r="M4" s="4"/>
      <c r="N4" s="4"/>
      <c r="O4" s="4"/>
      <c r="P4" s="4"/>
      <c r="Q4" s="4"/>
      <c r="R4" s="4"/>
      <c r="S4" s="4"/>
    </row>
    <row r="5" spans="1:19" s="29" customFormat="1" ht="27" customHeight="1" x14ac:dyDescent="0.25">
      <c r="A5" s="6" t="s">
        <v>30</v>
      </c>
      <c r="B5" s="77">
        <v>19839</v>
      </c>
      <c r="C5" s="77">
        <v>10478</v>
      </c>
      <c r="D5" s="77">
        <v>9360</v>
      </c>
      <c r="E5" s="77">
        <v>18193</v>
      </c>
      <c r="F5" s="77">
        <v>9707</v>
      </c>
      <c r="G5" s="77">
        <v>8485</v>
      </c>
      <c r="H5" s="7">
        <v>15632.819538999996</v>
      </c>
      <c r="I5" s="7">
        <v>8259.123842999983</v>
      </c>
      <c r="J5" s="7">
        <v>7373.6956959999889</v>
      </c>
      <c r="K5" s="77">
        <v>16630.063730000016</v>
      </c>
      <c r="L5" s="77">
        <v>8802.3581299999751</v>
      </c>
      <c r="M5" s="77">
        <v>7827.7055999999939</v>
      </c>
      <c r="N5" s="77">
        <v>10956</v>
      </c>
      <c r="O5" s="77">
        <v>5134</v>
      </c>
      <c r="P5" s="77">
        <v>5822</v>
      </c>
      <c r="Q5" s="77">
        <v>11445</v>
      </c>
      <c r="R5" s="77">
        <v>6347</v>
      </c>
      <c r="S5" s="77">
        <v>5098</v>
      </c>
    </row>
    <row r="6" spans="1:19" s="29" customFormat="1" ht="27" customHeight="1" x14ac:dyDescent="0.25">
      <c r="A6" s="9" t="s">
        <v>8</v>
      </c>
      <c r="B6" s="78"/>
      <c r="C6" s="78"/>
      <c r="D6" s="78"/>
      <c r="E6" s="78"/>
      <c r="F6" s="78"/>
      <c r="G6" s="78"/>
      <c r="H6" s="78"/>
      <c r="I6" s="78"/>
      <c r="J6" s="78"/>
      <c r="K6" s="78"/>
      <c r="L6" s="78"/>
      <c r="M6" s="78"/>
      <c r="N6" s="78"/>
      <c r="O6" s="78"/>
      <c r="P6" s="78"/>
      <c r="Q6" s="78"/>
      <c r="R6" s="78"/>
      <c r="S6" s="78"/>
    </row>
    <row r="7" spans="1:19" s="29" customFormat="1" ht="27" customHeight="1" x14ac:dyDescent="0.25">
      <c r="A7" s="12" t="s">
        <v>9</v>
      </c>
      <c r="B7" s="78">
        <v>8852</v>
      </c>
      <c r="C7" s="78">
        <v>4970</v>
      </c>
      <c r="D7" s="78">
        <v>3882</v>
      </c>
      <c r="E7" s="78">
        <v>9159</v>
      </c>
      <c r="F7" s="78">
        <v>5448</v>
      </c>
      <c r="G7" s="78">
        <v>3711</v>
      </c>
      <c r="H7" s="10">
        <v>6203.4313749999947</v>
      </c>
      <c r="I7" s="10">
        <v>3569.0154540000008</v>
      </c>
      <c r="J7" s="10">
        <v>2634.415920999998</v>
      </c>
      <c r="K7" s="78">
        <v>7779.331110000001</v>
      </c>
      <c r="L7" s="78">
        <v>4081.427830000001</v>
      </c>
      <c r="M7" s="78">
        <v>3697.9032800000014</v>
      </c>
      <c r="N7" s="78">
        <v>4403</v>
      </c>
      <c r="O7" s="78">
        <v>1954</v>
      </c>
      <c r="P7" s="78">
        <v>2449</v>
      </c>
      <c r="Q7" s="78">
        <v>4584</v>
      </c>
      <c r="R7" s="78">
        <v>2531</v>
      </c>
      <c r="S7" s="78">
        <v>2053</v>
      </c>
    </row>
    <row r="8" spans="1:19" s="29" customFormat="1" ht="27" customHeight="1" x14ac:dyDescent="0.25">
      <c r="A8" s="12" t="s">
        <v>10</v>
      </c>
      <c r="B8" s="78">
        <v>10986</v>
      </c>
      <c r="C8" s="78">
        <v>5508</v>
      </c>
      <c r="D8" s="78">
        <v>5478</v>
      </c>
      <c r="E8" s="78">
        <v>9020</v>
      </c>
      <c r="F8" s="78">
        <v>4246</v>
      </c>
      <c r="G8" s="78">
        <v>4775</v>
      </c>
      <c r="H8" s="10">
        <v>9429.388163999989</v>
      </c>
      <c r="I8" s="10">
        <v>4690.108389</v>
      </c>
      <c r="J8" s="10">
        <v>4739.2797749999972</v>
      </c>
      <c r="K8" s="78">
        <v>8817.1874499999922</v>
      </c>
      <c r="L8" s="78">
        <v>4687.3851300000006</v>
      </c>
      <c r="M8" s="78">
        <v>4129.8023200000034</v>
      </c>
      <c r="N8" s="78">
        <v>6529</v>
      </c>
      <c r="O8" s="78">
        <v>3156</v>
      </c>
      <c r="P8" s="78">
        <v>3373</v>
      </c>
      <c r="Q8" s="78">
        <v>6832</v>
      </c>
      <c r="R8" s="78">
        <v>3787</v>
      </c>
      <c r="S8" s="78">
        <v>3045</v>
      </c>
    </row>
    <row r="9" spans="1:19" s="29" customFormat="1" ht="27" customHeight="1" x14ac:dyDescent="0.25">
      <c r="A9" s="12" t="s">
        <v>11</v>
      </c>
      <c r="B9" s="78">
        <v>0</v>
      </c>
      <c r="C9" s="78">
        <v>0</v>
      </c>
      <c r="D9" s="78">
        <v>0</v>
      </c>
      <c r="E9" s="78">
        <v>14</v>
      </c>
      <c r="F9" s="78">
        <v>14</v>
      </c>
      <c r="G9" s="78">
        <v>0</v>
      </c>
      <c r="H9" s="78">
        <v>0</v>
      </c>
      <c r="I9" s="78">
        <v>0</v>
      </c>
      <c r="J9" s="78">
        <v>0</v>
      </c>
      <c r="K9" s="78">
        <v>33.545169999999999</v>
      </c>
      <c r="L9" s="78">
        <v>33.545169999999999</v>
      </c>
      <c r="M9" s="78">
        <v>0</v>
      </c>
      <c r="N9" s="78">
        <v>23</v>
      </c>
      <c r="O9" s="78">
        <v>23</v>
      </c>
      <c r="P9" s="78">
        <v>0</v>
      </c>
      <c r="Q9" s="78">
        <v>28</v>
      </c>
      <c r="R9" s="78">
        <v>28</v>
      </c>
      <c r="S9" s="78">
        <v>0</v>
      </c>
    </row>
    <row r="10" spans="1:19" s="29" customFormat="1" ht="27" customHeight="1" x14ac:dyDescent="0.25">
      <c r="A10" s="9" t="s">
        <v>12</v>
      </c>
      <c r="B10" s="78"/>
      <c r="C10" s="78"/>
      <c r="D10" s="78"/>
      <c r="E10" s="78"/>
      <c r="F10" s="78"/>
      <c r="G10" s="78"/>
      <c r="H10" s="78"/>
      <c r="I10" s="78"/>
      <c r="J10" s="78"/>
      <c r="K10" s="78"/>
      <c r="L10" s="78"/>
      <c r="M10" s="78"/>
      <c r="N10" s="78"/>
      <c r="O10" s="78"/>
      <c r="P10" s="78"/>
      <c r="Q10" s="78"/>
      <c r="R10" s="78"/>
      <c r="S10" s="78"/>
    </row>
    <row r="11" spans="1:19" s="29" customFormat="1" ht="27" customHeight="1" x14ac:dyDescent="0.25">
      <c r="A11" s="12" t="s">
        <v>13</v>
      </c>
      <c r="B11" s="78">
        <v>1162.8254580000005</v>
      </c>
      <c r="C11" s="78">
        <v>645.02334799999983</v>
      </c>
      <c r="D11" s="78">
        <v>517.80211000000008</v>
      </c>
      <c r="E11" s="78">
        <v>988</v>
      </c>
      <c r="F11" s="78">
        <v>458</v>
      </c>
      <c r="G11" s="78">
        <v>530</v>
      </c>
      <c r="H11" s="10">
        <v>1042.6164140000001</v>
      </c>
      <c r="I11" s="10">
        <v>652.97411800000009</v>
      </c>
      <c r="J11" s="10">
        <v>389.64229599999999</v>
      </c>
      <c r="K11" s="10">
        <v>1528.8487700000001</v>
      </c>
      <c r="L11" s="10">
        <v>1160.8771700000002</v>
      </c>
      <c r="M11" s="10">
        <v>367.97160000000008</v>
      </c>
      <c r="N11" s="10">
        <v>576</v>
      </c>
      <c r="O11" s="10">
        <v>325</v>
      </c>
      <c r="P11" s="10">
        <v>252</v>
      </c>
      <c r="Q11" s="10">
        <v>408</v>
      </c>
      <c r="R11" s="10">
        <v>324</v>
      </c>
      <c r="S11" s="10">
        <v>84</v>
      </c>
    </row>
    <row r="12" spans="1:19" s="29" customFormat="1" ht="27" customHeight="1" x14ac:dyDescent="0.25">
      <c r="A12" s="12" t="s">
        <v>14</v>
      </c>
      <c r="B12" s="78">
        <v>12155.185741999996</v>
      </c>
      <c r="C12" s="78">
        <v>6410.1717749999925</v>
      </c>
      <c r="D12" s="78">
        <v>5745.0139669999926</v>
      </c>
      <c r="E12" s="78">
        <v>9729</v>
      </c>
      <c r="F12" s="78">
        <v>5808</v>
      </c>
      <c r="G12" s="78">
        <v>3921</v>
      </c>
      <c r="H12" s="10">
        <v>8499.6296639999982</v>
      </c>
      <c r="I12" s="10">
        <v>4502.5817789999983</v>
      </c>
      <c r="J12" s="10">
        <v>3997.0478849999995</v>
      </c>
      <c r="K12" s="10">
        <v>8900.0245099999829</v>
      </c>
      <c r="L12" s="10">
        <v>4685.3081000000047</v>
      </c>
      <c r="M12" s="10">
        <v>4214.7164100000027</v>
      </c>
      <c r="N12" s="10">
        <v>6499</v>
      </c>
      <c r="O12" s="10">
        <v>2979</v>
      </c>
      <c r="P12" s="10">
        <v>3520</v>
      </c>
      <c r="Q12" s="10">
        <v>5570</v>
      </c>
      <c r="R12" s="10">
        <v>3204</v>
      </c>
      <c r="S12" s="10">
        <v>2366</v>
      </c>
    </row>
    <row r="13" spans="1:19" s="29" customFormat="1" ht="27" customHeight="1" x14ac:dyDescent="0.25">
      <c r="A13" s="12" t="s">
        <v>15</v>
      </c>
      <c r="B13" s="78">
        <v>3271.4068969999976</v>
      </c>
      <c r="C13" s="78">
        <v>1931.5228000000013</v>
      </c>
      <c r="D13" s="78">
        <v>1339.8840970000006</v>
      </c>
      <c r="E13" s="78">
        <v>3619</v>
      </c>
      <c r="F13" s="78">
        <v>2080</v>
      </c>
      <c r="G13" s="78">
        <v>1538</v>
      </c>
      <c r="H13" s="10">
        <v>2681.8160580000008</v>
      </c>
      <c r="I13" s="10">
        <v>1738.8050550000003</v>
      </c>
      <c r="J13" s="10">
        <v>943.01100300000007</v>
      </c>
      <c r="K13" s="10">
        <v>3099.6628499999997</v>
      </c>
      <c r="L13" s="10">
        <v>1802.6019300000003</v>
      </c>
      <c r="M13" s="10">
        <v>1297.0609200000001</v>
      </c>
      <c r="N13" s="10">
        <v>1938</v>
      </c>
      <c r="O13" s="10">
        <v>821</v>
      </c>
      <c r="P13" s="10">
        <v>1117</v>
      </c>
      <c r="Q13" s="10">
        <v>1888</v>
      </c>
      <c r="R13" s="10">
        <v>1083</v>
      </c>
      <c r="S13" s="10">
        <v>805</v>
      </c>
    </row>
    <row r="14" spans="1:19" s="29" customFormat="1" ht="27" customHeight="1" x14ac:dyDescent="0.25">
      <c r="A14" s="12" t="s">
        <v>16</v>
      </c>
      <c r="B14" s="78">
        <v>3249.1828470000023</v>
      </c>
      <c r="C14" s="78">
        <v>1491.6557739999998</v>
      </c>
      <c r="D14" s="78">
        <v>1757.5270730000002</v>
      </c>
      <c r="E14" s="78">
        <v>3857</v>
      </c>
      <c r="F14" s="78">
        <v>1361</v>
      </c>
      <c r="G14" s="78">
        <v>2495</v>
      </c>
      <c r="H14" s="10">
        <v>3408.7574030000001</v>
      </c>
      <c r="I14" s="10">
        <v>1364.7628910000001</v>
      </c>
      <c r="J14" s="10">
        <v>2043.9945120000007</v>
      </c>
      <c r="K14" s="10">
        <v>3101.5276000000017</v>
      </c>
      <c r="L14" s="10">
        <v>1153.5709300000003</v>
      </c>
      <c r="M14" s="10">
        <v>1947.9566699999998</v>
      </c>
      <c r="N14" s="10">
        <v>1942</v>
      </c>
      <c r="O14" s="10">
        <v>1009</v>
      </c>
      <c r="P14" s="10">
        <v>933</v>
      </c>
      <c r="Q14" s="10">
        <v>3579</v>
      </c>
      <c r="R14" s="10">
        <v>1736</v>
      </c>
      <c r="S14" s="10">
        <v>1844</v>
      </c>
    </row>
    <row r="15" spans="1:19" s="29" customFormat="1" ht="27" customHeight="1" x14ac:dyDescent="0.25">
      <c r="A15" s="30" t="s">
        <v>31</v>
      </c>
      <c r="B15" s="7">
        <v>123058</v>
      </c>
      <c r="C15" s="7">
        <v>52811</v>
      </c>
      <c r="D15" s="7">
        <v>70247</v>
      </c>
      <c r="E15" s="7">
        <v>116852</v>
      </c>
      <c r="F15" s="7">
        <v>49217</v>
      </c>
      <c r="G15" s="7">
        <v>67636</v>
      </c>
      <c r="H15" s="7">
        <v>128021.107353001</v>
      </c>
      <c r="I15" s="7">
        <v>53635.181646000172</v>
      </c>
      <c r="J15" s="7">
        <v>74385.925707000279</v>
      </c>
      <c r="K15" s="7">
        <v>119734.14437999921</v>
      </c>
      <c r="L15" s="7">
        <v>48065.961469999784</v>
      </c>
      <c r="M15" s="7">
        <v>71668.182909999596</v>
      </c>
      <c r="N15" s="7">
        <f>SUM(N16:N17)</f>
        <v>126994</v>
      </c>
      <c r="O15" s="7">
        <f t="shared" ref="O15:P15" si="0">SUM(O16:O17)</f>
        <v>52516</v>
      </c>
      <c r="P15" s="7">
        <f t="shared" si="0"/>
        <v>74478</v>
      </c>
      <c r="Q15" s="7">
        <v>131932</v>
      </c>
      <c r="R15" s="7">
        <v>53288</v>
      </c>
      <c r="S15" s="7">
        <v>78645</v>
      </c>
    </row>
    <row r="16" spans="1:19" s="29" customFormat="1" ht="27" customHeight="1" x14ac:dyDescent="0.25">
      <c r="A16" s="12" t="s">
        <v>32</v>
      </c>
      <c r="B16" s="10">
        <v>11618</v>
      </c>
      <c r="C16" s="10">
        <v>5504</v>
      </c>
      <c r="D16" s="10">
        <v>6115</v>
      </c>
      <c r="E16" s="10">
        <v>8007</v>
      </c>
      <c r="F16" s="10">
        <v>3542</v>
      </c>
      <c r="G16" s="10">
        <v>4465</v>
      </c>
      <c r="H16" s="10">
        <v>12073.454820999999</v>
      </c>
      <c r="I16" s="10">
        <v>4274.2439370000011</v>
      </c>
      <c r="J16" s="10">
        <v>7799.2108839999946</v>
      </c>
      <c r="K16" s="10">
        <v>8272.2299199999925</v>
      </c>
      <c r="L16" s="10">
        <v>3501.4601099999986</v>
      </c>
      <c r="M16" s="10">
        <v>4770.7698099999971</v>
      </c>
      <c r="N16" s="10">
        <v>8931</v>
      </c>
      <c r="O16" s="10">
        <v>4631</v>
      </c>
      <c r="P16" s="10">
        <v>4300</v>
      </c>
      <c r="Q16" s="10">
        <v>7153</v>
      </c>
      <c r="R16" s="10">
        <v>3468</v>
      </c>
      <c r="S16" s="10">
        <v>3685</v>
      </c>
    </row>
    <row r="17" spans="1:19" s="29" customFormat="1" ht="27" customHeight="1" x14ac:dyDescent="0.25">
      <c r="A17" s="12" t="s">
        <v>33</v>
      </c>
      <c r="B17" s="10">
        <f>B15-B16</f>
        <v>111440</v>
      </c>
      <c r="C17" s="10">
        <f t="shared" ref="C17:G17" si="1">C15-C16</f>
        <v>47307</v>
      </c>
      <c r="D17" s="10">
        <f t="shared" si="1"/>
        <v>64132</v>
      </c>
      <c r="E17" s="10">
        <f>E15-E16</f>
        <v>108845</v>
      </c>
      <c r="F17" s="10">
        <f t="shared" si="1"/>
        <v>45675</v>
      </c>
      <c r="G17" s="10">
        <f t="shared" si="1"/>
        <v>63171</v>
      </c>
      <c r="H17" s="10">
        <f t="shared" ref="H17:M17" si="2">H15-H16</f>
        <v>115947.652532001</v>
      </c>
      <c r="I17" s="10">
        <f t="shared" si="2"/>
        <v>49360.937709000173</v>
      </c>
      <c r="J17" s="10">
        <f t="shared" si="2"/>
        <v>66586.714823000279</v>
      </c>
      <c r="K17" s="10">
        <f t="shared" si="2"/>
        <v>111461.91445999921</v>
      </c>
      <c r="L17" s="10">
        <f t="shared" si="2"/>
        <v>44564.501359999784</v>
      </c>
      <c r="M17" s="10">
        <f t="shared" si="2"/>
        <v>66897.413099999598</v>
      </c>
      <c r="N17" s="10">
        <v>118063</v>
      </c>
      <c r="O17" s="10">
        <v>47885</v>
      </c>
      <c r="P17" s="10">
        <v>70178</v>
      </c>
      <c r="Q17" s="10">
        <v>124779</v>
      </c>
      <c r="R17" s="10">
        <v>49820</v>
      </c>
      <c r="S17" s="10">
        <v>74960</v>
      </c>
    </row>
    <row r="18" spans="1:19" s="31" customFormat="1" ht="27" customHeight="1" x14ac:dyDescent="0.25">
      <c r="A18" s="30" t="s">
        <v>34</v>
      </c>
      <c r="B18" s="7">
        <f t="shared" ref="B18:G18" si="3">B19+B20+B21</f>
        <v>50038</v>
      </c>
      <c r="C18" s="7">
        <f t="shared" si="3"/>
        <v>25506</v>
      </c>
      <c r="D18" s="7">
        <f t="shared" si="3"/>
        <v>24532</v>
      </c>
      <c r="E18" s="7">
        <f t="shared" si="3"/>
        <v>42656</v>
      </c>
      <c r="F18" s="7">
        <f t="shared" si="3"/>
        <v>22091</v>
      </c>
      <c r="G18" s="7">
        <f t="shared" si="3"/>
        <v>20564</v>
      </c>
      <c r="H18" s="67">
        <f>SUM(H19:H21)</f>
        <v>43893.484882999997</v>
      </c>
      <c r="I18" s="67">
        <f t="shared" ref="I18:J18" si="4">SUM(I19:I21)</f>
        <v>21263.854398000003</v>
      </c>
      <c r="J18" s="67">
        <f t="shared" si="4"/>
        <v>22629.63048499998</v>
      </c>
      <c r="K18" s="7">
        <f>K19+K20+K21</f>
        <v>51762.144999999982</v>
      </c>
      <c r="L18" s="7">
        <f>L19+L20+L21</f>
        <v>25942.47095999997</v>
      </c>
      <c r="M18" s="7">
        <f>M19+M20+M21</f>
        <v>25819.674040000005</v>
      </c>
      <c r="N18" s="67">
        <f>SUM(N19:N21)</f>
        <v>36385</v>
      </c>
      <c r="O18" s="67">
        <f t="shared" ref="O18:P18" si="5">SUM(O19:O21)</f>
        <v>18196</v>
      </c>
      <c r="P18" s="67">
        <f t="shared" si="5"/>
        <v>18189</v>
      </c>
      <c r="Q18" s="67">
        <v>29706</v>
      </c>
      <c r="R18" s="67">
        <v>15868</v>
      </c>
      <c r="S18" s="67">
        <v>13838</v>
      </c>
    </row>
    <row r="19" spans="1:19" s="29" customFormat="1" ht="27" customHeight="1" x14ac:dyDescent="0.25">
      <c r="A19" s="12" t="s">
        <v>35</v>
      </c>
      <c r="B19" s="10">
        <v>19839</v>
      </c>
      <c r="C19" s="10">
        <v>10478</v>
      </c>
      <c r="D19" s="10">
        <v>9360</v>
      </c>
      <c r="E19" s="10">
        <v>18193</v>
      </c>
      <c r="F19" s="10">
        <v>9707</v>
      </c>
      <c r="G19" s="10">
        <v>8485</v>
      </c>
      <c r="H19" s="10">
        <v>15632.819538999996</v>
      </c>
      <c r="I19" s="10">
        <v>8259.123842999983</v>
      </c>
      <c r="J19" s="10">
        <v>7373.6956959999889</v>
      </c>
      <c r="K19" s="10">
        <v>16630.063730000016</v>
      </c>
      <c r="L19" s="10">
        <v>8802.3581299999751</v>
      </c>
      <c r="M19" s="10">
        <v>7827.7055999999939</v>
      </c>
      <c r="N19" s="10">
        <v>10956</v>
      </c>
      <c r="O19" s="10">
        <v>5134</v>
      </c>
      <c r="P19" s="10">
        <v>5822</v>
      </c>
      <c r="Q19" s="10">
        <v>11445</v>
      </c>
      <c r="R19" s="10">
        <v>6347</v>
      </c>
      <c r="S19" s="10">
        <v>5098</v>
      </c>
    </row>
    <row r="20" spans="1:19" s="29" customFormat="1" ht="27" customHeight="1" x14ac:dyDescent="0.25">
      <c r="A20" s="12" t="s">
        <v>36</v>
      </c>
      <c r="B20" s="10">
        <v>18581</v>
      </c>
      <c r="C20" s="10">
        <v>9524</v>
      </c>
      <c r="D20" s="10">
        <v>9057</v>
      </c>
      <c r="E20" s="10">
        <v>16456</v>
      </c>
      <c r="F20" s="10">
        <v>8842</v>
      </c>
      <c r="G20" s="10">
        <v>7614</v>
      </c>
      <c r="H20" s="10">
        <v>16187.210523000005</v>
      </c>
      <c r="I20" s="10">
        <v>8730.4866180000172</v>
      </c>
      <c r="J20" s="10">
        <v>7456.723904999998</v>
      </c>
      <c r="K20" s="10">
        <v>26859.851349999975</v>
      </c>
      <c r="L20" s="10">
        <v>13638.652719999996</v>
      </c>
      <c r="M20" s="10">
        <v>13221.198630000012</v>
      </c>
      <c r="N20" s="10">
        <v>16498</v>
      </c>
      <c r="O20" s="10">
        <v>8431</v>
      </c>
      <c r="P20" s="10">
        <v>8067</v>
      </c>
      <c r="Q20" s="10">
        <v>11108</v>
      </c>
      <c r="R20" s="10">
        <v>6053</v>
      </c>
      <c r="S20" s="10">
        <v>5055</v>
      </c>
    </row>
    <row r="21" spans="1:19" s="29" customFormat="1" ht="27" customHeight="1" x14ac:dyDescent="0.25">
      <c r="A21" s="12" t="s">
        <v>32</v>
      </c>
      <c r="B21" s="10">
        <v>11618</v>
      </c>
      <c r="C21" s="10">
        <v>5504</v>
      </c>
      <c r="D21" s="10">
        <v>6115</v>
      </c>
      <c r="E21" s="10">
        <v>8007</v>
      </c>
      <c r="F21" s="10">
        <v>3542</v>
      </c>
      <c r="G21" s="10">
        <v>4465</v>
      </c>
      <c r="H21" s="10">
        <v>12073.454820999992</v>
      </c>
      <c r="I21" s="10">
        <v>4274.2439370000011</v>
      </c>
      <c r="J21" s="10">
        <v>7799.2108839999946</v>
      </c>
      <c r="K21" s="10">
        <v>8272.2299199999925</v>
      </c>
      <c r="L21" s="10">
        <v>3501.4601099999986</v>
      </c>
      <c r="M21" s="10">
        <v>4770.7698099999971</v>
      </c>
      <c r="N21" s="10">
        <v>8931</v>
      </c>
      <c r="O21" s="10">
        <v>4631</v>
      </c>
      <c r="P21" s="10">
        <v>4300</v>
      </c>
      <c r="Q21" s="10">
        <v>7153</v>
      </c>
      <c r="R21" s="10">
        <v>3468</v>
      </c>
      <c r="S21" s="10">
        <v>3685</v>
      </c>
    </row>
    <row r="22" spans="1:19" s="29" customFormat="1" ht="27" customHeight="1" x14ac:dyDescent="0.25">
      <c r="A22" s="12"/>
      <c r="B22" s="10"/>
      <c r="C22" s="10"/>
      <c r="D22" s="10"/>
      <c r="E22" s="10"/>
      <c r="F22" s="10"/>
      <c r="G22" s="10"/>
      <c r="H22" s="10"/>
      <c r="I22" s="10"/>
      <c r="J22" s="10"/>
      <c r="K22" s="10"/>
      <c r="L22" s="10"/>
      <c r="M22" s="10"/>
      <c r="N22" s="10"/>
      <c r="O22" s="10"/>
      <c r="P22" s="10"/>
      <c r="Q22" s="10"/>
      <c r="R22" s="10"/>
      <c r="S22" s="10"/>
    </row>
    <row r="23" spans="1:19" s="29" customFormat="1" ht="27" customHeight="1" x14ac:dyDescent="0.25">
      <c r="A23" s="14" t="s">
        <v>25</v>
      </c>
      <c r="B23" s="10"/>
      <c r="C23" s="10"/>
      <c r="D23" s="10"/>
      <c r="E23" s="10"/>
      <c r="F23" s="10"/>
      <c r="G23" s="10"/>
      <c r="H23" s="10"/>
      <c r="I23" s="10"/>
      <c r="J23" s="10"/>
      <c r="K23" s="10"/>
      <c r="L23" s="10"/>
      <c r="M23" s="10"/>
      <c r="N23" s="10"/>
      <c r="O23" s="10"/>
      <c r="P23" s="10"/>
      <c r="Q23" s="10"/>
      <c r="R23" s="10"/>
      <c r="S23" s="10"/>
    </row>
    <row r="24" spans="1:19" s="29" customFormat="1" ht="27" customHeight="1" x14ac:dyDescent="0.25">
      <c r="A24" s="6" t="s">
        <v>37</v>
      </c>
      <c r="B24" s="15">
        <f>B5/'1 - Sex 2'!B6*100</f>
        <v>9.0033219575951193</v>
      </c>
      <c r="C24" s="15">
        <f>C5/'1 - Sex 2'!C6*100</f>
        <v>8.1362933973179263</v>
      </c>
      <c r="D24" s="15">
        <f>D5/'1 - Sex 2'!D6*100</f>
        <v>10.221576700046958</v>
      </c>
      <c r="E24" s="15">
        <f>E5/'1 - Sex 2'!E6*100</f>
        <v>7.7470096534221327</v>
      </c>
      <c r="F24" s="15">
        <f>F5/'1 - Sex 2'!F6*100</f>
        <v>6.9285235043040068</v>
      </c>
      <c r="G24" s="15">
        <f>G5/'1 - Sex 2'!G6*100</f>
        <v>8.9564685019422399</v>
      </c>
      <c r="H24" s="15">
        <f>H5/'1 - Sex 2'!H6*100</f>
        <v>6.6991129447430211</v>
      </c>
      <c r="I24" s="15">
        <f>I5/'1 - Sex 2'!I6*100</f>
        <v>5.8062603215405204</v>
      </c>
      <c r="J24" s="15">
        <f>J5/'1 - Sex 2'!J6*100</f>
        <v>8.0930542784319819</v>
      </c>
      <c r="K24" s="15">
        <v>7.3</v>
      </c>
      <c r="L24" s="15">
        <v>6.4</v>
      </c>
      <c r="M24" s="15">
        <f>M5/'1 - Sex 2'!P6*100</f>
        <v>8.6370870251244014</v>
      </c>
      <c r="N24" s="15">
        <f>N5/'1 - Sex 2'!N6*100</f>
        <v>4.9055691373613088</v>
      </c>
      <c r="O24" s="15">
        <f>O5/'1 - Sex 2'!O6*100</f>
        <v>3.8686147887483138</v>
      </c>
      <c r="P24" s="15">
        <f>P5/'1 - Sex 2'!P6*100</f>
        <v>6.4239923203389644</v>
      </c>
      <c r="Q24" s="15">
        <v>5.1561486340373381</v>
      </c>
      <c r="R24" s="15">
        <v>4.7361076910448991</v>
      </c>
      <c r="S24" s="15">
        <v>5.7961457563526801</v>
      </c>
    </row>
    <row r="25" spans="1:19" s="29" customFormat="1" ht="27" customHeight="1" x14ac:dyDescent="0.25">
      <c r="A25" s="6" t="s">
        <v>38</v>
      </c>
      <c r="B25" s="15">
        <f>B7/(B7+'1 - Sex 2'!B9)*100</f>
        <v>27.455724078037282</v>
      </c>
      <c r="C25" s="15">
        <f>C7/(C7+'1 - Sex 2'!C9)*100</f>
        <v>27.022618529795562</v>
      </c>
      <c r="D25" s="15">
        <f>D7/(D7+'1 - Sex 2'!D9)*100</f>
        <v>28.030904758466313</v>
      </c>
      <c r="E25" s="15">
        <f>E7/(E7+'1 - Sex 2'!E9)*100</f>
        <v>27.91271752049493</v>
      </c>
      <c r="F25" s="15">
        <f>F7/(F7+'1 - Sex 2'!F9)*100</f>
        <v>26.626264600948147</v>
      </c>
      <c r="G25" s="15">
        <f>G7/(G7+'1 - Sex 2'!G9)*100</f>
        <v>30.043717616580313</v>
      </c>
      <c r="H25" s="15">
        <f>H7/(H7+'1 - Sex 2'!H9)*100</f>
        <v>21.076858687338536</v>
      </c>
      <c r="I25" s="15">
        <f>I7/(I7+'1 - Sex 2'!I9)*100</f>
        <v>18.643281035424863</v>
      </c>
      <c r="J25" s="15">
        <f>J7/(J7+'1 - Sex 2'!J9)*100</f>
        <v>25.604895588894177</v>
      </c>
      <c r="K25" s="15">
        <f>K7/(K7+'1 - Sex 2'!K9)*100</f>
        <v>25.847917639603551</v>
      </c>
      <c r="L25" s="15">
        <f>L7/(L7+'1 - Sex 2'!L9)*100</f>
        <v>21.914317658647406</v>
      </c>
      <c r="M25" s="15">
        <f>M7/(M7+'1 - Sex 2'!M9)*100</f>
        <v>32.233972502103633</v>
      </c>
      <c r="N25" s="15">
        <f>N7/(N7+'1 - Sex 2'!N9)*100</f>
        <v>16.334025819854578</v>
      </c>
      <c r="O25" s="15">
        <f>O7/(O7+'1 - Sex 2'!O9)*100</f>
        <v>11.996561886051081</v>
      </c>
      <c r="P25" s="15">
        <f>P7/(P7+'1 - Sex 2'!P9)*100</f>
        <v>22.954353735120442</v>
      </c>
      <c r="Q25" s="15">
        <v>17.987051206592113</v>
      </c>
      <c r="R25" s="15">
        <v>16.047425817905147</v>
      </c>
      <c r="S25" s="15">
        <v>21.13662102337074</v>
      </c>
    </row>
    <row r="26" spans="1:19" s="29" customFormat="1" ht="27" customHeight="1" x14ac:dyDescent="0.25">
      <c r="A26" s="6" t="s">
        <v>39</v>
      </c>
      <c r="B26" s="16">
        <v>100</v>
      </c>
      <c r="C26" s="16">
        <v>100</v>
      </c>
      <c r="D26" s="16">
        <v>100</v>
      </c>
      <c r="E26" s="16">
        <v>100</v>
      </c>
      <c r="F26" s="16">
        <v>100</v>
      </c>
      <c r="G26" s="16">
        <v>100</v>
      </c>
      <c r="H26" s="16">
        <v>100</v>
      </c>
      <c r="I26" s="16">
        <v>100</v>
      </c>
      <c r="J26" s="16">
        <v>100</v>
      </c>
      <c r="K26" s="16">
        <v>100</v>
      </c>
      <c r="L26" s="16">
        <v>100</v>
      </c>
      <c r="M26" s="16">
        <v>100</v>
      </c>
      <c r="N26" s="16">
        <v>100</v>
      </c>
      <c r="O26" s="16">
        <v>100</v>
      </c>
      <c r="P26" s="16">
        <v>100</v>
      </c>
      <c r="Q26" s="16">
        <v>100</v>
      </c>
      <c r="R26" s="16">
        <v>100</v>
      </c>
      <c r="S26" s="16">
        <v>100</v>
      </c>
    </row>
    <row r="27" spans="1:19" s="29" customFormat="1" ht="27" customHeight="1" x14ac:dyDescent="0.25">
      <c r="A27" s="9" t="s">
        <v>8</v>
      </c>
      <c r="B27" s="10"/>
      <c r="C27" s="18"/>
      <c r="D27" s="10"/>
      <c r="E27" s="10"/>
      <c r="F27" s="18"/>
      <c r="G27" s="10"/>
      <c r="H27" s="10"/>
      <c r="I27" s="18"/>
      <c r="J27" s="10"/>
      <c r="K27" s="10"/>
      <c r="L27" s="18"/>
      <c r="M27" s="10"/>
      <c r="N27" s="10"/>
      <c r="O27" s="18"/>
      <c r="P27" s="10"/>
      <c r="Q27" s="10"/>
      <c r="R27" s="18"/>
      <c r="S27" s="10"/>
    </row>
    <row r="28" spans="1:19" s="29" customFormat="1" ht="27" customHeight="1" x14ac:dyDescent="0.25">
      <c r="A28" s="12" t="s">
        <v>9</v>
      </c>
      <c r="B28" s="32">
        <f>B7/$B$5*100</f>
        <v>44.619184434699328</v>
      </c>
      <c r="C28" s="32">
        <f>C7/$C$5*100</f>
        <v>47.432716167207481</v>
      </c>
      <c r="D28" s="32">
        <f>D7/$D$5*100</f>
        <v>41.474358974358978</v>
      </c>
      <c r="E28" s="32">
        <f>E7/$E$5*100</f>
        <v>50.343538723684929</v>
      </c>
      <c r="F28" s="32">
        <f>F7/$F$5*100</f>
        <v>56.124446275883386</v>
      </c>
      <c r="G28" s="76">
        <f>G7/$G$5*100</f>
        <v>43.736004714201535</v>
      </c>
      <c r="H28" s="32">
        <f>H7/H$5*100</f>
        <v>39.682101872435595</v>
      </c>
      <c r="I28" s="32">
        <f>I7/I$5*100</f>
        <v>43.213003241559555</v>
      </c>
      <c r="J28" s="32">
        <f t="shared" ref="J28" si="6">J7/J$5*100</f>
        <v>35.727212372339835</v>
      </c>
      <c r="K28" s="32">
        <f>K7/$K$5*100</f>
        <v>46.778720973668776</v>
      </c>
      <c r="L28" s="32">
        <f>L7/$L$5*100</f>
        <v>46.367436654159548</v>
      </c>
      <c r="M28" s="32">
        <f>M7/$M$5*100</f>
        <v>47.241215612401213</v>
      </c>
      <c r="N28" s="32">
        <f>N7/N$5*100</f>
        <v>40.188024826579046</v>
      </c>
      <c r="O28" s="32">
        <f>O7/O$5*100</f>
        <v>38.059992208804047</v>
      </c>
      <c r="P28" s="32">
        <f t="shared" ref="P28" si="7">P7/P$5*100</f>
        <v>42.064582617657166</v>
      </c>
      <c r="Q28" s="32">
        <v>40.0524246395806</v>
      </c>
      <c r="R28" s="32">
        <v>39.877107294784935</v>
      </c>
      <c r="S28" s="32">
        <v>40.270694389956844</v>
      </c>
    </row>
    <row r="29" spans="1:19" s="29" customFormat="1" ht="27" customHeight="1" x14ac:dyDescent="0.25">
      <c r="A29" s="12" t="s">
        <v>10</v>
      </c>
      <c r="B29" s="32">
        <f t="shared" ref="B29:B30" si="8">B8/$B$5*100</f>
        <v>55.375774988658698</v>
      </c>
      <c r="C29" s="32">
        <f t="shared" ref="C29:C30" si="9">C8/$C$5*100</f>
        <v>52.567283832792519</v>
      </c>
      <c r="D29" s="32">
        <f t="shared" ref="D29:D30" si="10">D8/$D$5*100</f>
        <v>58.525641025641029</v>
      </c>
      <c r="E29" s="32">
        <f>E8/$E$5*100</f>
        <v>49.579508602209643</v>
      </c>
      <c r="F29" s="32">
        <f>F8/$F$5*100</f>
        <v>43.741629751725561</v>
      </c>
      <c r="G29" s="76">
        <f>G8/$G$5*100</f>
        <v>56.275780789628762</v>
      </c>
      <c r="H29" s="32">
        <f t="shared" ref="H29:J29" si="11">H8/H$5*100</f>
        <v>60.317898127564327</v>
      </c>
      <c r="I29" s="32">
        <f t="shared" si="11"/>
        <v>56.786996758440658</v>
      </c>
      <c r="J29" s="32">
        <f t="shared" si="11"/>
        <v>64.27278762766025</v>
      </c>
      <c r="K29" s="32">
        <f>K8/$K$5*100</f>
        <v>53.019565006802196</v>
      </c>
      <c r="L29" s="32">
        <f>L8/$L$5*100</f>
        <v>53.251470353433724</v>
      </c>
      <c r="M29" s="32">
        <f>M8/$M$5*100</f>
        <v>52.758784387598922</v>
      </c>
      <c r="N29" s="32">
        <f t="shared" ref="N29:P30" si="12">N8/N$5*100</f>
        <v>59.592917123037601</v>
      </c>
      <c r="O29" s="32">
        <f t="shared" si="12"/>
        <v>61.472536034281269</v>
      </c>
      <c r="P29" s="32">
        <f t="shared" si="12"/>
        <v>57.935417382342834</v>
      </c>
      <c r="Q29" s="32">
        <v>59.694189602446478</v>
      </c>
      <c r="R29" s="32">
        <v>59.665983929415468</v>
      </c>
      <c r="S29" s="32">
        <v>59.729305610043163</v>
      </c>
    </row>
    <row r="30" spans="1:19" s="29" customFormat="1" ht="27" customHeight="1" x14ac:dyDescent="0.25">
      <c r="A30" s="12" t="s">
        <v>11</v>
      </c>
      <c r="B30" s="76">
        <f t="shared" si="8"/>
        <v>0</v>
      </c>
      <c r="C30" s="76">
        <f t="shared" si="9"/>
        <v>0</v>
      </c>
      <c r="D30" s="76">
        <f t="shared" si="10"/>
        <v>0</v>
      </c>
      <c r="E30" s="32">
        <f>E9/$E$5*100</f>
        <v>7.6952674105425167E-2</v>
      </c>
      <c r="F30" s="32">
        <f>F9/$F$5*100</f>
        <v>0.14422581642113938</v>
      </c>
      <c r="G30" s="76">
        <f>G9/$G$5*100</f>
        <v>0</v>
      </c>
      <c r="H30" s="76">
        <f>H9/H$5*100</f>
        <v>0</v>
      </c>
      <c r="I30" s="76">
        <f t="shared" ref="I30:J30" si="13">I9/I$5*100</f>
        <v>0</v>
      </c>
      <c r="J30" s="76">
        <f t="shared" si="13"/>
        <v>0</v>
      </c>
      <c r="K30" s="32">
        <f>K9/$K$5*100</f>
        <v>0.20171401952889548</v>
      </c>
      <c r="L30" s="32">
        <f>L9/$L$5*100</f>
        <v>0.38109299240702554</v>
      </c>
      <c r="M30" s="76">
        <f>M9/$L$5*100</f>
        <v>0</v>
      </c>
      <c r="N30" s="76">
        <f t="shared" si="12"/>
        <v>0.2099306316173786</v>
      </c>
      <c r="O30" s="76">
        <f t="shared" si="12"/>
        <v>0.44799376704324118</v>
      </c>
      <c r="P30" s="76">
        <f t="shared" si="12"/>
        <v>0</v>
      </c>
      <c r="Q30" s="76">
        <v>0.24464831804281345</v>
      </c>
      <c r="R30" s="76">
        <v>0.44115330077201825</v>
      </c>
      <c r="S30" s="76">
        <v>0</v>
      </c>
    </row>
    <row r="31" spans="1:19" s="29" customFormat="1" ht="27" customHeight="1" x14ac:dyDescent="0.25">
      <c r="A31" s="9" t="s">
        <v>12</v>
      </c>
      <c r="B31" s="10"/>
      <c r="C31" s="10"/>
      <c r="D31" s="10"/>
      <c r="E31" s="10"/>
      <c r="F31" s="10"/>
      <c r="G31" s="10"/>
      <c r="H31" s="32"/>
      <c r="I31" s="10"/>
      <c r="J31" s="10"/>
      <c r="K31" s="10"/>
      <c r="L31" s="10"/>
      <c r="M31" s="10"/>
      <c r="N31" s="32"/>
      <c r="O31" s="10"/>
      <c r="P31" s="10"/>
      <c r="Q31" s="32"/>
      <c r="R31" s="10"/>
      <c r="S31" s="10"/>
    </row>
    <row r="32" spans="1:19" s="29" customFormat="1" ht="27" customHeight="1" x14ac:dyDescent="0.25">
      <c r="A32" s="12" t="s">
        <v>13</v>
      </c>
      <c r="B32" s="32">
        <f t="shared" ref="B32:D32" si="14">B11/B$5*100</f>
        <v>5.8613108422803597</v>
      </c>
      <c r="C32" s="32">
        <f t="shared" si="14"/>
        <v>6.1559777438442431</v>
      </c>
      <c r="D32" s="32">
        <f t="shared" si="14"/>
        <v>5.5320738247863259</v>
      </c>
      <c r="E32" s="32">
        <f t="shared" ref="E32:G32" si="15">E11/E$5*100</f>
        <v>5.4306601440114326</v>
      </c>
      <c r="F32" s="32">
        <f t="shared" si="15"/>
        <v>4.7182445657772742</v>
      </c>
      <c r="G32" s="32">
        <f t="shared" si="15"/>
        <v>6.2463170300530351</v>
      </c>
      <c r="H32" s="32">
        <f>H11/H$5*100</f>
        <v>6.6694073413879789</v>
      </c>
      <c r="I32" s="32">
        <f t="shared" ref="I32:J32" si="16">I11/I$5*100</f>
        <v>7.906094283274709</v>
      </c>
      <c r="J32" s="32">
        <f t="shared" si="16"/>
        <v>5.2842199090392272</v>
      </c>
      <c r="K32" s="32">
        <f t="shared" ref="K32:P35" si="17">K11/K$5*100</f>
        <v>9.1932826886406556</v>
      </c>
      <c r="L32" s="32">
        <f t="shared" si="17"/>
        <v>13.188251975837337</v>
      </c>
      <c r="M32" s="32">
        <f t="shared" si="17"/>
        <v>4.7008870645314049</v>
      </c>
      <c r="N32" s="32">
        <f>N11/N$5*100</f>
        <v>5.2573932092004378</v>
      </c>
      <c r="O32" s="32">
        <f t="shared" ref="O32:P32" si="18">O11/O$5*100</f>
        <v>6.3303467082197109</v>
      </c>
      <c r="P32" s="32">
        <f t="shared" si="18"/>
        <v>4.3284094812779115</v>
      </c>
      <c r="Q32" s="32">
        <v>3.5648754914809961</v>
      </c>
      <c r="R32" s="32">
        <v>5.1047739089333541</v>
      </c>
      <c r="S32" s="32">
        <v>1.6477049823460179</v>
      </c>
    </row>
    <row r="33" spans="1:19" s="29" customFormat="1" ht="27" customHeight="1" x14ac:dyDescent="0.25">
      <c r="A33" s="12" t="s">
        <v>14</v>
      </c>
      <c r="B33" s="32">
        <f t="shared" ref="B33:D33" si="19">B12/B$5*100</f>
        <v>61.269145329905719</v>
      </c>
      <c r="C33" s="32">
        <f t="shared" si="19"/>
        <v>61.17743629509441</v>
      </c>
      <c r="D33" s="32">
        <f t="shared" si="19"/>
        <v>61.378354348290522</v>
      </c>
      <c r="E33" s="32">
        <f t="shared" ref="E33:H33" si="20">E12/E$5*100</f>
        <v>53.476611883691525</v>
      </c>
      <c r="F33" s="32">
        <f t="shared" si="20"/>
        <v>59.833110126712683</v>
      </c>
      <c r="G33" s="32">
        <f t="shared" si="20"/>
        <v>46.210960518562167</v>
      </c>
      <c r="H33" s="32">
        <f t="shared" si="20"/>
        <v>54.37042014587027</v>
      </c>
      <c r="I33" s="32">
        <f>I12/I$5*100</f>
        <v>54.516457975335477</v>
      </c>
      <c r="J33" s="32">
        <f t="shared" ref="J33" si="21">J12/J$5*100</f>
        <v>54.206846197467563</v>
      </c>
      <c r="K33" s="32">
        <f t="shared" si="17"/>
        <v>53.517681317989599</v>
      </c>
      <c r="L33" s="32">
        <f t="shared" si="17"/>
        <v>53.227874062879309</v>
      </c>
      <c r="M33" s="32">
        <f t="shared" si="17"/>
        <v>53.843573396526388</v>
      </c>
      <c r="N33" s="32">
        <f t="shared" si="17"/>
        <v>59.319094560058417</v>
      </c>
      <c r="O33" s="32">
        <f>O12/O$5*100</f>
        <v>58.024931827035452</v>
      </c>
      <c r="P33" s="32">
        <f t="shared" si="17"/>
        <v>60.460322913088284</v>
      </c>
      <c r="Q33" s="32">
        <v>48.667540410659676</v>
      </c>
      <c r="R33" s="32">
        <v>50.480541988340946</v>
      </c>
      <c r="S33" s="32">
        <v>46.410357002746174</v>
      </c>
    </row>
    <row r="34" spans="1:19" s="29" customFormat="1" ht="27" customHeight="1" x14ac:dyDescent="0.25">
      <c r="A34" s="12" t="s">
        <v>15</v>
      </c>
      <c r="B34" s="32">
        <f t="shared" ref="B34:D34" si="22">B13/B$5*100</f>
        <v>16.489777191390683</v>
      </c>
      <c r="C34" s="32">
        <f t="shared" si="22"/>
        <v>18.434079022714268</v>
      </c>
      <c r="D34" s="32">
        <f t="shared" si="22"/>
        <v>14.315001036324793</v>
      </c>
      <c r="E34" s="32">
        <f t="shared" ref="E34:J34" si="23">E13/E$5*100</f>
        <v>19.892266256252405</v>
      </c>
      <c r="F34" s="32">
        <f t="shared" si="23"/>
        <v>21.42783558256928</v>
      </c>
      <c r="G34" s="32">
        <f t="shared" si="23"/>
        <v>18.126104890984092</v>
      </c>
      <c r="H34" s="32">
        <f t="shared" si="23"/>
        <v>17.155037524162143</v>
      </c>
      <c r="I34" s="32">
        <f t="shared" si="23"/>
        <v>21.053141810843819</v>
      </c>
      <c r="J34" s="32">
        <f t="shared" si="23"/>
        <v>12.788851640725499</v>
      </c>
      <c r="K34" s="32">
        <f t="shared" si="17"/>
        <v>18.638911433684548</v>
      </c>
      <c r="L34" s="32">
        <f t="shared" si="17"/>
        <v>20.47862519767763</v>
      </c>
      <c r="M34" s="32">
        <f t="shared" si="17"/>
        <v>16.570129055441242</v>
      </c>
      <c r="N34" s="32">
        <f t="shared" si="17"/>
        <v>17.688937568455639</v>
      </c>
      <c r="O34" s="32">
        <f t="shared" si="17"/>
        <v>15.991429684456564</v>
      </c>
      <c r="P34" s="32">
        <f t="shared" si="17"/>
        <v>19.185846788045346</v>
      </c>
      <c r="Q34" s="32">
        <v>16.496286588029708</v>
      </c>
      <c r="R34" s="32">
        <v>17.063179454860563</v>
      </c>
      <c r="S34" s="32">
        <v>15.790506080816005</v>
      </c>
    </row>
    <row r="35" spans="1:19" s="29" customFormat="1" ht="27" customHeight="1" x14ac:dyDescent="0.25">
      <c r="A35" s="12" t="s">
        <v>16</v>
      </c>
      <c r="B35" s="32">
        <f t="shared" ref="B35:D35" si="24">B14/B$5*100</f>
        <v>16.377755164070781</v>
      </c>
      <c r="C35" s="32">
        <f t="shared" si="24"/>
        <v>14.2360734300439</v>
      </c>
      <c r="D35" s="32">
        <f t="shared" si="24"/>
        <v>18.776998643162397</v>
      </c>
      <c r="E35" s="32">
        <f t="shared" ref="E35:J35" si="25">E14/E$5*100</f>
        <v>21.200461716044632</v>
      </c>
      <c r="F35" s="32">
        <f t="shared" si="25"/>
        <v>14.020809724940763</v>
      </c>
      <c r="G35" s="32">
        <f t="shared" si="25"/>
        <v>29.404832056570417</v>
      </c>
      <c r="H35" s="32">
        <f t="shared" si="25"/>
        <v>21.805134988579624</v>
      </c>
      <c r="I35" s="32">
        <f t="shared" si="25"/>
        <v>16.524305930546184</v>
      </c>
      <c r="J35" s="32">
        <f t="shared" si="25"/>
        <v>27.720082252767863</v>
      </c>
      <c r="K35" s="32">
        <f t="shared" si="17"/>
        <v>18.650124559685008</v>
      </c>
      <c r="L35" s="32">
        <f t="shared" si="17"/>
        <v>13.105248763606072</v>
      </c>
      <c r="M35" s="32">
        <f t="shared" si="17"/>
        <v>24.885410483501083</v>
      </c>
      <c r="N35" s="32">
        <f t="shared" si="17"/>
        <v>17.725447243519532</v>
      </c>
      <c r="O35" s="32">
        <f t="shared" si="17"/>
        <v>19.653291780288274</v>
      </c>
      <c r="P35" s="32">
        <f t="shared" si="17"/>
        <v>16.025420817588458</v>
      </c>
      <c r="Q35" s="32">
        <v>31.271297509829623</v>
      </c>
      <c r="R35" s="32">
        <v>27.351504647865134</v>
      </c>
      <c r="S35" s="32">
        <v>36.171047469595919</v>
      </c>
    </row>
    <row r="36" spans="1:19" s="29" customFormat="1" ht="27" customHeight="1" x14ac:dyDescent="0.25">
      <c r="A36" s="30" t="s">
        <v>31</v>
      </c>
      <c r="B36" s="16">
        <v>100</v>
      </c>
      <c r="C36" s="16">
        <v>100</v>
      </c>
      <c r="D36" s="16">
        <v>100</v>
      </c>
      <c r="E36" s="16">
        <v>100</v>
      </c>
      <c r="F36" s="16">
        <v>100</v>
      </c>
      <c r="G36" s="16">
        <v>100</v>
      </c>
      <c r="H36" s="15">
        <v>100</v>
      </c>
      <c r="I36" s="16">
        <v>100</v>
      </c>
      <c r="J36" s="16">
        <v>100</v>
      </c>
      <c r="K36" s="16">
        <v>100</v>
      </c>
      <c r="L36" s="16">
        <v>100</v>
      </c>
      <c r="M36" s="16">
        <v>100</v>
      </c>
      <c r="N36" s="15">
        <v>100</v>
      </c>
      <c r="O36" s="16">
        <v>100</v>
      </c>
      <c r="P36" s="16">
        <v>100</v>
      </c>
      <c r="Q36" s="15">
        <v>100</v>
      </c>
      <c r="R36" s="16">
        <v>100</v>
      </c>
      <c r="S36" s="16">
        <v>100</v>
      </c>
    </row>
    <row r="37" spans="1:19" s="29" customFormat="1" ht="27" customHeight="1" x14ac:dyDescent="0.25">
      <c r="A37" s="12" t="s">
        <v>32</v>
      </c>
      <c r="B37" s="32">
        <f>B16/B15*100</f>
        <v>9.4410765655219482</v>
      </c>
      <c r="C37" s="32">
        <f t="shared" ref="C37:G37" si="26">C16/C15*100</f>
        <v>10.422071159417545</v>
      </c>
      <c r="D37" s="32">
        <f t="shared" si="26"/>
        <v>8.704998078209746</v>
      </c>
      <c r="E37" s="32">
        <f>E16/E15*100</f>
        <v>6.8522575565672819</v>
      </c>
      <c r="F37" s="32">
        <f t="shared" si="26"/>
        <v>7.1967003271227421</v>
      </c>
      <c r="G37" s="32">
        <f t="shared" si="26"/>
        <v>6.6015139866343375</v>
      </c>
      <c r="H37" s="32">
        <f>H16/H$15*100</f>
        <v>9.4308314235316448</v>
      </c>
      <c r="I37" s="32">
        <f t="shared" ref="I37:J37" si="27">I16/I$15*100</f>
        <v>7.9691049900988853</v>
      </c>
      <c r="J37" s="32">
        <f t="shared" si="27"/>
        <v>10.484793742730865</v>
      </c>
      <c r="K37" s="32">
        <v>6.7977716947606019</v>
      </c>
      <c r="L37" s="32">
        <v>7.0920426841453184</v>
      </c>
      <c r="M37" s="32">
        <v>6.6011535996581925</v>
      </c>
      <c r="N37" s="32">
        <f>N16/N$15*100</f>
        <v>7.0326157141282266</v>
      </c>
      <c r="O37" s="32">
        <f t="shared" ref="O37:P38" si="28">O16/O$15*100</f>
        <v>8.818264909741794</v>
      </c>
      <c r="P37" s="32">
        <f t="shared" si="28"/>
        <v>5.7735170117350094</v>
      </c>
      <c r="Q37" s="32">
        <v>5.4217324076039173</v>
      </c>
      <c r="R37" s="32">
        <v>6.508031827052994</v>
      </c>
      <c r="S37" s="32">
        <v>4.6856125627821221</v>
      </c>
    </row>
    <row r="38" spans="1:19" s="29" customFormat="1" ht="27" customHeight="1" x14ac:dyDescent="0.25">
      <c r="A38" s="12" t="s">
        <v>33</v>
      </c>
      <c r="B38" s="32">
        <f t="shared" ref="B38:G38" si="29">B17/B15*100</f>
        <v>90.558923434478061</v>
      </c>
      <c r="C38" s="32">
        <f t="shared" si="29"/>
        <v>89.577928840582459</v>
      </c>
      <c r="D38" s="32">
        <f t="shared" si="29"/>
        <v>91.295001921790259</v>
      </c>
      <c r="E38" s="32">
        <f t="shared" si="29"/>
        <v>93.147742443432719</v>
      </c>
      <c r="F38" s="32">
        <f t="shared" si="29"/>
        <v>92.803299672877259</v>
      </c>
      <c r="G38" s="32">
        <f t="shared" si="29"/>
        <v>93.39848601336567</v>
      </c>
      <c r="H38" s="32">
        <f>H17/H$15*100</f>
        <v>90.569168576468357</v>
      </c>
      <c r="I38" s="32">
        <f>I17/I$15*100</f>
        <v>92.030895009901116</v>
      </c>
      <c r="J38" s="32">
        <f t="shared" ref="J38" si="30">J17/J$15*100</f>
        <v>89.515206257269128</v>
      </c>
      <c r="K38" s="32">
        <v>93.202228305239402</v>
      </c>
      <c r="L38" s="32">
        <v>92.907957315854688</v>
      </c>
      <c r="M38" s="32">
        <v>93.39884640034181</v>
      </c>
      <c r="N38" s="32">
        <f>N17/N$15*100</f>
        <v>92.967384285871773</v>
      </c>
      <c r="O38" s="32">
        <f t="shared" si="28"/>
        <v>91.181735090258215</v>
      </c>
      <c r="P38" s="32">
        <f t="shared" si="28"/>
        <v>94.226482988264991</v>
      </c>
      <c r="Q38" s="32">
        <v>94.578267592396088</v>
      </c>
      <c r="R38" s="32">
        <v>93.491968172946997</v>
      </c>
      <c r="S38" s="32">
        <v>95.314387437217874</v>
      </c>
    </row>
    <row r="39" spans="1:19" s="31" customFormat="1" ht="27" customHeight="1" x14ac:dyDescent="0.25">
      <c r="A39" s="9" t="s">
        <v>34</v>
      </c>
      <c r="B39" s="15">
        <f t="shared" ref="B39:G39" si="31">SUM(B40:B42)</f>
        <v>100</v>
      </c>
      <c r="C39" s="15">
        <f t="shared" si="31"/>
        <v>100</v>
      </c>
      <c r="D39" s="15">
        <f t="shared" si="31"/>
        <v>100</v>
      </c>
      <c r="E39" s="15">
        <f t="shared" si="31"/>
        <v>100</v>
      </c>
      <c r="F39" s="15">
        <f t="shared" si="31"/>
        <v>100</v>
      </c>
      <c r="G39" s="15">
        <f t="shared" si="31"/>
        <v>100.00000000000001</v>
      </c>
      <c r="H39" s="15">
        <v>100</v>
      </c>
      <c r="I39" s="15">
        <v>100.00000000000001</v>
      </c>
      <c r="J39" s="15">
        <v>100</v>
      </c>
      <c r="K39" s="15">
        <f>SUM(K40:K42)</f>
        <v>100.00000000000001</v>
      </c>
      <c r="L39" s="15">
        <f>SUM(L40:L42)</f>
        <v>100.00000000000001</v>
      </c>
      <c r="M39" s="15">
        <f>SUM(M40:M42)</f>
        <v>99.999999999999986</v>
      </c>
      <c r="N39" s="15">
        <v>100</v>
      </c>
      <c r="O39" s="15">
        <v>100.00000000000001</v>
      </c>
      <c r="P39" s="15">
        <v>100</v>
      </c>
      <c r="Q39" s="15">
        <v>100</v>
      </c>
      <c r="R39" s="15">
        <v>100.00000000000001</v>
      </c>
      <c r="S39" s="15">
        <v>100</v>
      </c>
    </row>
    <row r="40" spans="1:19" s="29" customFormat="1" ht="27" customHeight="1" x14ac:dyDescent="0.25">
      <c r="A40" s="12" t="s">
        <v>35</v>
      </c>
      <c r="B40" s="32">
        <f>B19/B18*100</f>
        <v>39.647867620608338</v>
      </c>
      <c r="C40" s="32">
        <f t="shared" ref="C40:D40" si="32">C19/C$18*100</f>
        <v>41.08053007135576</v>
      </c>
      <c r="D40" s="32">
        <f t="shared" si="32"/>
        <v>38.154247513451814</v>
      </c>
      <c r="E40" s="32">
        <f t="shared" ref="E40:G40" si="33">E19/E$18*100</f>
        <v>42.650506376594151</v>
      </c>
      <c r="F40" s="32">
        <f t="shared" si="33"/>
        <v>43.940971436331537</v>
      </c>
      <c r="G40" s="32">
        <f t="shared" si="33"/>
        <v>41.261427737794207</v>
      </c>
      <c r="H40" s="32">
        <f>H19/H$18*100</f>
        <v>35.615352895013828</v>
      </c>
      <c r="I40" s="32">
        <f t="shared" ref="I40:J40" si="34">I19/I$18*100</f>
        <v>38.841141819409771</v>
      </c>
      <c r="J40" s="32">
        <f t="shared" si="34"/>
        <v>32.584251434806383</v>
      </c>
      <c r="K40" s="32">
        <f t="shared" ref="K40:P42" si="35">K19/K$18*100</f>
        <v>32.127848894206416</v>
      </c>
      <c r="L40" s="32">
        <f t="shared" si="35"/>
        <v>33.930299637116704</v>
      </c>
      <c r="M40" s="32">
        <f t="shared" si="35"/>
        <v>30.316825796767468</v>
      </c>
      <c r="N40" s="32">
        <f>N19/N$18*100</f>
        <v>30.111309605606706</v>
      </c>
      <c r="O40" s="32">
        <f t="shared" ref="O40:P40" si="36">O19/O$18*100</f>
        <v>28.214992306001317</v>
      </c>
      <c r="P40" s="32">
        <f t="shared" si="36"/>
        <v>32.00835669910385</v>
      </c>
      <c r="Q40" s="32">
        <v>38.527570187840844</v>
      </c>
      <c r="R40" s="32">
        <v>39.998739601714142</v>
      </c>
      <c r="S40" s="32">
        <v>36.840583899407434</v>
      </c>
    </row>
    <row r="41" spans="1:19" s="29" customFormat="1" ht="27" customHeight="1" x14ac:dyDescent="0.25">
      <c r="A41" s="12" t="s">
        <v>36</v>
      </c>
      <c r="B41" s="32">
        <f t="shared" ref="B41:D41" si="37">B20/B$18*100</f>
        <v>37.133778328470363</v>
      </c>
      <c r="C41" s="32">
        <f t="shared" si="37"/>
        <v>37.340233670508901</v>
      </c>
      <c r="D41" s="32">
        <f t="shared" si="37"/>
        <v>36.919126039458668</v>
      </c>
      <c r="E41" s="32">
        <f t="shared" ref="E41:G41" si="38">E20/E$18*100</f>
        <v>38.578394598649659</v>
      </c>
      <c r="F41" s="32">
        <f t="shared" si="38"/>
        <v>40.025349689918968</v>
      </c>
      <c r="G41" s="32">
        <f t="shared" si="38"/>
        <v>37.02587045321922</v>
      </c>
      <c r="H41" s="32">
        <f>H20/H$18*100</f>
        <v>36.878389961853614</v>
      </c>
      <c r="I41" s="32">
        <f t="shared" ref="I41" si="39">I20/I$18*100</f>
        <v>41.057874337312875</v>
      </c>
      <c r="J41" s="32">
        <f>J20/J$18*100</f>
        <v>32.951151853507625</v>
      </c>
      <c r="K41" s="32">
        <f t="shared" si="35"/>
        <v>51.890916325047939</v>
      </c>
      <c r="L41" s="32">
        <f t="shared" si="35"/>
        <v>52.572681842948136</v>
      </c>
      <c r="M41" s="32">
        <f t="shared" si="35"/>
        <v>51.205908368624819</v>
      </c>
      <c r="N41" s="32">
        <f>N20/N$18*100</f>
        <v>45.342861069121895</v>
      </c>
      <c r="O41" s="32">
        <f t="shared" si="35"/>
        <v>46.334359199824135</v>
      </c>
      <c r="P41" s="32">
        <f>P20/P$18*100</f>
        <v>44.350981362361871</v>
      </c>
      <c r="Q41" s="32">
        <v>37.393119235171348</v>
      </c>
      <c r="R41" s="32">
        <v>38.145954121502399</v>
      </c>
      <c r="S41" s="32">
        <v>36.52984535337476</v>
      </c>
    </row>
    <row r="42" spans="1:19" s="29" customFormat="1" ht="27" customHeight="1" x14ac:dyDescent="0.25">
      <c r="A42" s="12" t="s">
        <v>32</v>
      </c>
      <c r="B42" s="32">
        <f t="shared" ref="B42:D42" si="40">B21/B$18*100</f>
        <v>23.218354050921299</v>
      </c>
      <c r="C42" s="32">
        <f t="shared" si="40"/>
        <v>21.579236258135339</v>
      </c>
      <c r="D42" s="32">
        <f t="shared" si="40"/>
        <v>24.926626447089514</v>
      </c>
      <c r="E42" s="32">
        <f t="shared" ref="E42:J42" si="41">E21/E$18*100</f>
        <v>18.77109902475619</v>
      </c>
      <c r="F42" s="32">
        <f t="shared" si="41"/>
        <v>16.033678873749491</v>
      </c>
      <c r="G42" s="32">
        <f t="shared" si="41"/>
        <v>21.71270180898658</v>
      </c>
      <c r="H42" s="32">
        <f t="shared" si="41"/>
        <v>27.506257143132551</v>
      </c>
      <c r="I42" s="32">
        <f t="shared" si="41"/>
        <v>20.100983843277351</v>
      </c>
      <c r="J42" s="32">
        <f t="shared" si="41"/>
        <v>34.464596711685999</v>
      </c>
      <c r="K42" s="32">
        <f t="shared" si="35"/>
        <v>15.981234780745652</v>
      </c>
      <c r="L42" s="32">
        <f t="shared" si="35"/>
        <v>13.497018519935168</v>
      </c>
      <c r="M42" s="32">
        <f t="shared" si="35"/>
        <v>18.47726583460771</v>
      </c>
      <c r="N42" s="32">
        <f t="shared" si="35"/>
        <v>24.545829325271402</v>
      </c>
      <c r="O42" s="32">
        <f t="shared" si="35"/>
        <v>25.450648494174544</v>
      </c>
      <c r="P42" s="32">
        <f t="shared" si="35"/>
        <v>23.640661938534279</v>
      </c>
      <c r="Q42" s="32">
        <v>24.079310576987815</v>
      </c>
      <c r="R42" s="32">
        <v>21.855306276783466</v>
      </c>
      <c r="S42" s="32">
        <v>26.629570747217805</v>
      </c>
    </row>
    <row r="43" spans="1:19" s="29" customFormat="1" ht="27" customHeight="1" x14ac:dyDescent="0.25">
      <c r="A43" s="33" t="s">
        <v>40</v>
      </c>
      <c r="B43" s="32">
        <f>B5/'1 - Sex 2'!B6*100</f>
        <v>9.0033219575951193</v>
      </c>
      <c r="C43" s="32">
        <f>C5/'1 - Sex 2'!C6*100</f>
        <v>8.1362933973179263</v>
      </c>
      <c r="D43" s="32">
        <f>D5/'1 - Sex 2'!D6*100</f>
        <v>10.221576700046958</v>
      </c>
      <c r="E43" s="32">
        <f>E5/'1 - Sex 2'!E6*100</f>
        <v>7.7470096534221327</v>
      </c>
      <c r="F43" s="32">
        <f>F5/'1 - Sex 2'!F6*100</f>
        <v>6.9285235043040068</v>
      </c>
      <c r="G43" s="32">
        <f>G5/'1 - Sex 2'!G6*100</f>
        <v>8.9564685019422399</v>
      </c>
      <c r="H43" s="32">
        <f>H5/'1 - Sex 2'!H6*100</f>
        <v>6.6991129447430211</v>
      </c>
      <c r="I43" s="32">
        <f>I5/'1 - Sex 2'!I6*100</f>
        <v>5.8062603215405204</v>
      </c>
      <c r="J43" s="32">
        <f>J5/'1 - Sex 2'!J6*100</f>
        <v>8.0930542784319819</v>
      </c>
      <c r="K43" s="32">
        <f>K5/'1 - Sex 2'!K6*100</f>
        <v>7.3027645285081908</v>
      </c>
      <c r="L43" s="32">
        <f>L5/'1 - Sex 2'!L6*100</f>
        <v>6.3471051191286874</v>
      </c>
      <c r="M43" s="32">
        <f>M5/'1 - Sex 2'!M6*100</f>
        <v>8.7912418728406028</v>
      </c>
      <c r="N43" s="32">
        <f>N5/'1 - Sex 2'!N6*100</f>
        <v>4.9055691373613088</v>
      </c>
      <c r="O43" s="32">
        <f>O5/'1 - Sex 2'!O6*100</f>
        <v>3.8686147887483138</v>
      </c>
      <c r="P43" s="32">
        <f>P5/'1 - Sex 2'!P6*100</f>
        <v>6.4239923203389644</v>
      </c>
      <c r="Q43" s="32">
        <v>5.1561486340373381</v>
      </c>
      <c r="R43" s="32">
        <v>4.7361076910448991</v>
      </c>
      <c r="S43" s="32">
        <v>5.7961457563526801</v>
      </c>
    </row>
    <row r="44" spans="1:19" s="29" customFormat="1" ht="43.35" customHeight="1" x14ac:dyDescent="0.25">
      <c r="A44" s="33" t="s">
        <v>41</v>
      </c>
      <c r="B44" s="32">
        <f>(B5+B20)/'1 - Sex 2'!B6*100</f>
        <v>17.43573918094685</v>
      </c>
      <c r="C44" s="32">
        <f>(C5+C20)/'1 - Sex 2'!C6*100</f>
        <v>15.531794286424239</v>
      </c>
      <c r="D44" s="32">
        <f>(D5+D20)/'1 - Sex 2'!D6*100</f>
        <v>20.112262615893677</v>
      </c>
      <c r="E44" s="32">
        <f>(E5+E20)/'1 - Sex 2'!E6*100</f>
        <v>14.754363627847164</v>
      </c>
      <c r="F44" s="32">
        <f>(F5+F20)/'1 - Sex 2'!F6*100</f>
        <v>13.239639691082211</v>
      </c>
      <c r="G44" s="32">
        <f>(G5+G20)/'1 - Sex 2'!G6*100</f>
        <v>16.993539942577268</v>
      </c>
      <c r="H44" s="32">
        <f>(H19+H20)/('1 - Sex 2'!H6)*100</f>
        <v>13.635798376528316</v>
      </c>
      <c r="I44" s="32">
        <f>(I5+I20)/('1 - Sex 2'!I6)*100</f>
        <v>11.943894167629114</v>
      </c>
      <c r="J44" s="32">
        <f>(J5+J20)/('1 - Sex 2'!J6)*100</f>
        <v>16.277236782082504</v>
      </c>
      <c r="K44" s="32">
        <f>(K5+K20)/('1 - Sex 2'!K6)*100</f>
        <v>19.097738550521903</v>
      </c>
      <c r="L44" s="32">
        <f>(L5+L20)/('1 - Sex 2'!L6)*100</f>
        <v>16.181510992947707</v>
      </c>
      <c r="M44" s="32">
        <f>(M5+M20)/('1 - Sex 2'!M6)*100</f>
        <v>23.639878362848481</v>
      </c>
      <c r="N44" s="32">
        <f>(N19+N20)/('1 - Sex 2'!N6)*100</f>
        <v>12.292578961036634</v>
      </c>
      <c r="O44" s="32">
        <f>(O5+O20)/('1 - Sex 2'!O6)*100</f>
        <v>10.221612701474655</v>
      </c>
      <c r="P44" s="32">
        <f>(P5+P20)/('1 - Sex 2'!P6)*100</f>
        <v>15.325116684504961</v>
      </c>
      <c r="Q44" s="32">
        <v>10.160473581777554</v>
      </c>
      <c r="R44" s="32">
        <v>9.2528336803145965</v>
      </c>
      <c r="S44" s="32">
        <v>11.543402876470923</v>
      </c>
    </row>
    <row r="45" spans="1:19" s="29" customFormat="1" ht="43.35" customHeight="1" x14ac:dyDescent="0.25">
      <c r="A45" s="33" t="s">
        <v>42</v>
      </c>
      <c r="B45" s="32">
        <f>(B5+B16)/('1 - Sex 2'!B6+'2 - Sex 2'!B16)*100</f>
        <v>13.560805276544381</v>
      </c>
      <c r="C45" s="32">
        <f>(C5+C16)/('1 - Sex 2'!C6+'2 - Sex 2'!C16)*100</f>
        <v>11.901552667833339</v>
      </c>
      <c r="D45" s="32">
        <f>(D5+D16)/('1 - Sex 2'!D6+'2 - Sex 2'!D16)*100</f>
        <v>15.841574022889668</v>
      </c>
      <c r="E45" s="32">
        <f>(E5+E16)/('1 - Sex 2'!E6+'2 - Sex 2'!E16)*100</f>
        <v>10.788730306449356</v>
      </c>
      <c r="F45" s="32">
        <f>(F5+F16)/('1 - Sex 2'!F6+'2 - Sex 2'!F16)*100</f>
        <v>9.2234969786416414</v>
      </c>
      <c r="G45" s="32">
        <f>(G5+G16)/('1 - Sex 2'!G6+'2 - Sex 2'!G16)*100</f>
        <v>13.054303888065643</v>
      </c>
      <c r="H45" s="32">
        <f>(H5+H21)/(H21+'1 - Sex 2'!H6)*100</f>
        <v>11.288869597077532</v>
      </c>
      <c r="I45" s="32">
        <f>(I5+I21)/(I21+'1 - Sex 2'!I6)*100</f>
        <v>8.5540673067910848</v>
      </c>
      <c r="J45" s="32">
        <f>(J5+J21)/(J21+'1 - Sex 2'!J6)*100</f>
        <v>15.340017851470728</v>
      </c>
      <c r="K45" s="32">
        <f>(K5+K21)/(K21+'1 - Sex 2'!K6)*100</f>
        <v>10.55203919719262</v>
      </c>
      <c r="L45" s="32">
        <f>(L5+L21)/(L21+'1 - Sex 2'!L6)*100</f>
        <v>8.6534175699845317</v>
      </c>
      <c r="M45" s="32">
        <f>(M5+M21)/(M21+'1 - Sex 2'!M6)*100</f>
        <v>13.429694828593005</v>
      </c>
      <c r="N45" s="32">
        <f>(N5+N21)/(N21+'1 - Sex 2'!N6)*100</f>
        <v>8.5620552032341806</v>
      </c>
      <c r="O45" s="32">
        <f>(O5+O21)/(O21+'1 - Sex 2'!O6)*100</f>
        <v>7.1100917431192663</v>
      </c>
      <c r="P45" s="32">
        <f>(P5+P21)/(P21+'1 - Sex 2'!P6)*100</f>
        <v>10.662705811711911</v>
      </c>
      <c r="Q45" s="32">
        <v>8.1171084274248102</v>
      </c>
      <c r="R45" s="32">
        <v>7.1391683214407813</v>
      </c>
      <c r="S45" s="32">
        <v>9.5842426887821901</v>
      </c>
    </row>
    <row r="46" spans="1:19" s="29" customFormat="1" ht="43.35" customHeight="1" thickBot="1" x14ac:dyDescent="0.3">
      <c r="A46" s="33" t="s">
        <v>43</v>
      </c>
      <c r="B46" s="32">
        <f>(B5+B20+B21)/('1 - Sex 2'!B6+'2 - Sex 2'!B16)*100</f>
        <v>21.570892787860497</v>
      </c>
      <c r="C46" s="32">
        <f>(C5+C20+C21)/('1 - Sex 2'!C6+'2 - Sex 2'!C16)*100</f>
        <v>18.993930818780953</v>
      </c>
      <c r="D46" s="32">
        <f>(D5+D20+D21)/('1 - Sex 2'!D6+'2 - Sex 2'!D16)*100</f>
        <v>25.113117539872654</v>
      </c>
      <c r="E46" s="32">
        <f>(E5+E20+E21)/('1 - Sex 2'!E6+'2 - Sex 2'!E16)*100</f>
        <v>17.565041219538308</v>
      </c>
      <c r="F46" s="32">
        <f>(F5+F20+F21)/('1 - Sex 2'!F6+'2 - Sex 2'!F16)*100</f>
        <v>15.378992509259001</v>
      </c>
      <c r="G46" s="32">
        <f>(G5+G20+G21)/('1 - Sex 2'!G6+'2 - Sex 2'!G16)*100</f>
        <v>20.729629741635669</v>
      </c>
      <c r="H46" s="32">
        <f>(H19+H20+H21)/(H21+'1 - Sex 2'!H6)*100</f>
        <v>17.884318207750585</v>
      </c>
      <c r="I46" s="32">
        <f>(I19+I20+I21)/(I21+'1 - Sex 2'!I6)*100</f>
        <v>14.512654931625878</v>
      </c>
      <c r="J46" s="32">
        <f>(J19+J20+J21)/(J21+'1 - Sex 2'!J6)*100</f>
        <v>22.878868579449609</v>
      </c>
      <c r="K46" s="32">
        <f>(K19+K20+K21)/(K21+'1 - Sex 2'!K6)*100</f>
        <v>21.933569278698457</v>
      </c>
      <c r="L46" s="32">
        <f>(L19+L20+L21)/(L21+'1 - Sex 2'!L6)*100</f>
        <v>18.245639657147418</v>
      </c>
      <c r="M46" s="32">
        <f>(M19+M20+M21)/(M21+'1 - Sex 2'!M6)*100</f>
        <v>27.523198771790547</v>
      </c>
      <c r="N46" s="32">
        <f>(N19+N20+N21)/(N21+'1 - Sex 2'!N6)*100</f>
        <v>15.665026327232647</v>
      </c>
      <c r="O46" s="32">
        <f>(O19+O20+O21)/(O21+'1 - Sex 2'!O6)*100</f>
        <v>13.248871414009027</v>
      </c>
      <c r="P46" s="32">
        <f>(P19+P20+P21)/(P21+'1 - Sex 2'!P6)*100</f>
        <v>19.160635843630502</v>
      </c>
      <c r="Q46" s="32">
        <v>12.965201792939101</v>
      </c>
      <c r="R46" s="32">
        <v>11.541958525178025</v>
      </c>
      <c r="S46" s="32">
        <v>15.100392841553905</v>
      </c>
    </row>
    <row r="47" spans="1:19" ht="23.25" hidden="1" customHeight="1" thickBot="1" x14ac:dyDescent="0.4">
      <c r="A47" s="34"/>
      <c r="B47" s="35"/>
      <c r="C47" s="35"/>
      <c r="D47" s="35"/>
      <c r="E47" s="35"/>
      <c r="F47" s="35"/>
      <c r="G47" s="35"/>
      <c r="H47" s="35"/>
      <c r="I47" s="35"/>
      <c r="J47" s="35"/>
      <c r="K47" s="35"/>
      <c r="L47" s="35"/>
      <c r="M47" s="35"/>
      <c r="N47" s="35"/>
      <c r="O47" s="35"/>
      <c r="P47" s="35"/>
      <c r="Q47" s="35"/>
      <c r="R47" s="35"/>
      <c r="S47" s="35"/>
    </row>
    <row r="48" spans="1:19" ht="23.25" hidden="1" customHeight="1" thickBot="1" x14ac:dyDescent="0.4">
      <c r="A48" s="37" t="s">
        <v>44</v>
      </c>
      <c r="B48" s="35"/>
      <c r="C48" s="35"/>
      <c r="D48" s="35"/>
      <c r="E48" s="35"/>
      <c r="F48" s="35"/>
      <c r="G48" s="35"/>
      <c r="H48" s="35"/>
      <c r="I48" s="35"/>
      <c r="J48" s="35"/>
      <c r="K48" s="35"/>
      <c r="L48" s="35"/>
      <c r="M48" s="35"/>
      <c r="N48" s="35"/>
      <c r="O48" s="35"/>
      <c r="P48" s="35"/>
      <c r="Q48" s="35"/>
      <c r="R48" s="35"/>
      <c r="S48" s="35"/>
    </row>
    <row r="49" spans="1:19" ht="23.25" hidden="1" customHeight="1" thickBot="1" x14ac:dyDescent="0.4">
      <c r="A49" s="38" t="s">
        <v>45</v>
      </c>
      <c r="B49" s="35"/>
      <c r="C49" s="35"/>
      <c r="D49" s="35"/>
      <c r="E49" s="35"/>
      <c r="F49" s="35"/>
      <c r="G49" s="35"/>
      <c r="H49" s="35">
        <v>249822</v>
      </c>
      <c r="I49" s="35" t="e">
        <f>H49/#REF!*100</f>
        <v>#REF!</v>
      </c>
      <c r="J49" s="35">
        <v>309749</v>
      </c>
      <c r="K49" s="35"/>
      <c r="L49" s="35"/>
      <c r="M49" s="35"/>
      <c r="N49" s="35">
        <v>249822</v>
      </c>
      <c r="O49" s="35" t="e">
        <f>N49/#REF!*100</f>
        <v>#REF!</v>
      </c>
      <c r="P49" s="35">
        <v>309749</v>
      </c>
      <c r="Q49" s="35">
        <v>249822</v>
      </c>
      <c r="R49" s="35" t="e">
        <f>Q49/#REF!*100</f>
        <v>#REF!</v>
      </c>
      <c r="S49" s="35">
        <v>309749</v>
      </c>
    </row>
    <row r="50" spans="1:19" ht="23.25" hidden="1" customHeight="1" thickBot="1" x14ac:dyDescent="0.4">
      <c r="A50" s="38" t="s">
        <v>46</v>
      </c>
      <c r="B50" s="35"/>
      <c r="C50" s="35"/>
      <c r="D50" s="35"/>
      <c r="E50" s="35"/>
      <c r="F50" s="35"/>
      <c r="G50" s="35"/>
      <c r="H50" s="35">
        <v>31291</v>
      </c>
      <c r="I50" s="35" t="e">
        <f>H50/#REF!*100</f>
        <v>#REF!</v>
      </c>
      <c r="J50" s="35">
        <v>34259</v>
      </c>
      <c r="K50" s="35"/>
      <c r="L50" s="35"/>
      <c r="M50" s="35"/>
      <c r="N50" s="35">
        <v>31291</v>
      </c>
      <c r="O50" s="35" t="e">
        <f>N50/#REF!*100</f>
        <v>#REF!</v>
      </c>
      <c r="P50" s="35">
        <v>34259</v>
      </c>
      <c r="Q50" s="35">
        <v>31291</v>
      </c>
      <c r="R50" s="35" t="e">
        <f>Q50/#REF!*100</f>
        <v>#REF!</v>
      </c>
      <c r="S50" s="35">
        <v>34259</v>
      </c>
    </row>
    <row r="51" spans="1:19" ht="23.25" hidden="1" customHeight="1" thickBot="1" x14ac:dyDescent="0.4">
      <c r="A51" s="38" t="s">
        <v>47</v>
      </c>
      <c r="B51" s="35"/>
      <c r="C51" s="35"/>
      <c r="D51" s="35"/>
      <c r="E51" s="35"/>
      <c r="F51" s="35"/>
      <c r="G51" s="35"/>
      <c r="H51" s="35">
        <v>28480</v>
      </c>
      <c r="I51" s="35" t="e">
        <f>H51/#REF!*100</f>
        <v>#REF!</v>
      </c>
      <c r="J51" s="35">
        <v>30871</v>
      </c>
      <c r="K51" s="35"/>
      <c r="L51" s="35"/>
      <c r="M51" s="35"/>
      <c r="N51" s="35">
        <v>28480</v>
      </c>
      <c r="O51" s="35" t="e">
        <f>N51/#REF!*100</f>
        <v>#REF!</v>
      </c>
      <c r="P51" s="35">
        <v>30871</v>
      </c>
      <c r="Q51" s="35">
        <v>28480</v>
      </c>
      <c r="R51" s="35" t="e">
        <f>Q51/#REF!*100</f>
        <v>#REF!</v>
      </c>
      <c r="S51" s="35">
        <v>30871</v>
      </c>
    </row>
    <row r="52" spans="1:19" ht="23.25" hidden="1" customHeight="1" thickBot="1" x14ac:dyDescent="0.4">
      <c r="A52" s="38" t="s">
        <v>48</v>
      </c>
      <c r="B52" s="35"/>
      <c r="C52" s="35"/>
      <c r="D52" s="35"/>
      <c r="E52" s="35"/>
      <c r="F52" s="35"/>
      <c r="G52" s="35"/>
      <c r="H52" s="35">
        <v>23251</v>
      </c>
      <c r="I52" s="35" t="e">
        <f>H52/#REF!*100</f>
        <v>#REF!</v>
      </c>
      <c r="J52" s="35">
        <v>18493</v>
      </c>
      <c r="K52" s="35"/>
      <c r="L52" s="35"/>
      <c r="M52" s="35"/>
      <c r="N52" s="35">
        <v>23251</v>
      </c>
      <c r="O52" s="35" t="e">
        <f>N52/#REF!*100</f>
        <v>#REF!</v>
      </c>
      <c r="P52" s="35">
        <v>18493</v>
      </c>
      <c r="Q52" s="35">
        <v>23251</v>
      </c>
      <c r="R52" s="35" t="e">
        <f>Q52/#REF!*100</f>
        <v>#REF!</v>
      </c>
      <c r="S52" s="35">
        <v>18493</v>
      </c>
    </row>
    <row r="53" spans="1:19" ht="2.25" customHeight="1" thickBot="1" x14ac:dyDescent="0.4">
      <c r="A53" s="21" t="s">
        <v>28</v>
      </c>
      <c r="B53" s="22"/>
      <c r="C53" s="22"/>
      <c r="D53" s="22"/>
      <c r="E53" s="22"/>
      <c r="F53" s="22"/>
      <c r="G53" s="22"/>
      <c r="H53" s="22"/>
      <c r="I53" s="22"/>
      <c r="J53" s="22"/>
      <c r="K53" s="22"/>
      <c r="L53" s="22"/>
      <c r="M53" s="22"/>
      <c r="N53" s="22"/>
      <c r="O53" s="22"/>
      <c r="P53" s="22"/>
      <c r="Q53" s="22"/>
      <c r="R53" s="22"/>
      <c r="S53" s="22"/>
    </row>
    <row r="54" spans="1:19" ht="59.1" customHeight="1" thickTop="1" x14ac:dyDescent="0.35">
      <c r="A54" s="82" t="s">
        <v>95</v>
      </c>
      <c r="B54" s="83"/>
      <c r="C54" s="83"/>
      <c r="D54" s="83"/>
      <c r="E54" s="83"/>
      <c r="F54" s="83"/>
      <c r="G54" s="83"/>
      <c r="H54" s="83"/>
      <c r="I54" s="83"/>
      <c r="J54" s="83"/>
      <c r="K54" s="83"/>
      <c r="L54" s="83"/>
      <c r="M54" s="83"/>
      <c r="N54" s="83"/>
      <c r="O54" s="24"/>
      <c r="P54" s="24"/>
      <c r="Q54" s="83"/>
      <c r="R54" s="83"/>
      <c r="S54" s="83"/>
    </row>
    <row r="55" spans="1:19" ht="69" customHeight="1" x14ac:dyDescent="0.35">
      <c r="A55" s="113" t="s">
        <v>96</v>
      </c>
      <c r="B55" s="113"/>
      <c r="C55" s="113"/>
      <c r="D55" s="113"/>
      <c r="E55" s="113"/>
      <c r="F55" s="113"/>
      <c r="G55" s="113"/>
      <c r="H55" s="113"/>
      <c r="I55" s="113"/>
      <c r="J55" s="113"/>
      <c r="K55" s="113"/>
      <c r="L55" s="113"/>
      <c r="M55" s="113"/>
      <c r="N55" s="113"/>
      <c r="O55" s="24"/>
      <c r="P55" s="24"/>
      <c r="Q55" s="100"/>
      <c r="R55" s="99"/>
      <c r="S55" s="99"/>
    </row>
    <row r="56" spans="1:19" x14ac:dyDescent="0.35">
      <c r="A56" s="24"/>
      <c r="B56" s="24"/>
      <c r="C56" s="24"/>
      <c r="D56" s="24"/>
      <c r="E56" s="24"/>
      <c r="F56" s="24"/>
      <c r="G56" s="24"/>
      <c r="H56" s="24"/>
      <c r="I56" s="24"/>
      <c r="J56" s="24"/>
      <c r="K56" s="24"/>
      <c r="L56" s="24"/>
      <c r="M56" s="24"/>
      <c r="N56" s="24"/>
      <c r="O56" s="24"/>
      <c r="P56" s="24"/>
    </row>
    <row r="57" spans="1:19" x14ac:dyDescent="0.35">
      <c r="A57" s="24"/>
      <c r="B57" s="24"/>
      <c r="C57" s="24"/>
      <c r="D57" s="24"/>
      <c r="E57" s="24"/>
      <c r="F57" s="24"/>
      <c r="G57" s="24"/>
      <c r="H57" s="24"/>
      <c r="I57" s="24"/>
      <c r="J57" s="24"/>
      <c r="K57" s="24"/>
      <c r="L57" s="24"/>
      <c r="M57" s="24"/>
      <c r="N57" s="24"/>
      <c r="O57" s="24"/>
      <c r="P57" s="24"/>
    </row>
    <row r="61" spans="1:19" s="26" customFormat="1" x14ac:dyDescent="0.35">
      <c r="A61" s="25" t="s">
        <v>29</v>
      </c>
    </row>
  </sheetData>
  <mergeCells count="8">
    <mergeCell ref="Q2:S2"/>
    <mergeCell ref="A55:N55"/>
    <mergeCell ref="A2:A3"/>
    <mergeCell ref="K2:M2"/>
    <mergeCell ref="N2:P2"/>
    <mergeCell ref="E2:G2"/>
    <mergeCell ref="H2:J2"/>
    <mergeCell ref="B2:D2"/>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2021&amp;R&amp;20&amp;[16</oddFooter>
  </headerFooter>
  <ignoredErrors>
    <ignoredError sqref="H33:K37 H39:K46 H38 J38:K3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57"/>
  <sheetViews>
    <sheetView zoomScale="50" zoomScaleNormal="50" zoomScaleSheetLayoutView="70" zoomScalePageLayoutView="50" workbookViewId="0">
      <selection activeCell="Q2" sqref="Q2:S2"/>
    </sheetView>
  </sheetViews>
  <sheetFormatPr defaultColWidth="8.85546875" defaultRowHeight="26.25" x14ac:dyDescent="0.35"/>
  <cols>
    <col min="1" max="1" width="128.42578125" style="25" customWidth="1"/>
    <col min="2" max="3" width="20.140625" style="26" customWidth="1"/>
    <col min="4" max="4" width="16.85546875" style="26" customWidth="1"/>
    <col min="5" max="6" width="15.7109375" style="26" bestFit="1" customWidth="1"/>
    <col min="7" max="7" width="18.42578125" style="26" customWidth="1"/>
    <col min="8" max="19" width="20.140625" style="26" customWidth="1"/>
    <col min="20" max="16384" width="8.85546875" style="23"/>
  </cols>
  <sheetData>
    <row r="1" spans="1:19" ht="36" customHeight="1" thickBot="1" x14ac:dyDescent="0.4">
      <c r="A1" s="68" t="s">
        <v>100</v>
      </c>
      <c r="B1" s="72"/>
      <c r="C1" s="72"/>
      <c r="D1" s="72"/>
      <c r="E1" s="72"/>
      <c r="F1" s="72"/>
      <c r="G1" s="72"/>
      <c r="H1" s="72"/>
      <c r="I1" s="72"/>
      <c r="J1" s="72"/>
      <c r="K1" s="72"/>
      <c r="L1" s="72"/>
      <c r="M1" s="72"/>
      <c r="N1" s="72"/>
      <c r="O1" s="72"/>
      <c r="P1" s="72"/>
      <c r="Q1" s="72"/>
      <c r="R1" s="72"/>
      <c r="S1" s="72"/>
    </row>
    <row r="2" spans="1:19" ht="38.450000000000003"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8.450000000000003" customHeight="1" thickTop="1" thickBot="1" x14ac:dyDescent="0.4">
      <c r="A3" s="115"/>
      <c r="B3" s="2" t="s">
        <v>1</v>
      </c>
      <c r="C3" s="2" t="s">
        <v>2</v>
      </c>
      <c r="D3" s="2" t="s">
        <v>3</v>
      </c>
      <c r="E3" s="2" t="s">
        <v>1</v>
      </c>
      <c r="F3" s="2" t="s">
        <v>2</v>
      </c>
      <c r="G3" s="2" t="s">
        <v>3</v>
      </c>
      <c r="H3" s="2" t="s">
        <v>1</v>
      </c>
      <c r="I3" s="2" t="s">
        <v>2</v>
      </c>
      <c r="J3" s="2" t="s">
        <v>3</v>
      </c>
      <c r="K3" s="2" t="s">
        <v>1</v>
      </c>
      <c r="L3" s="2" t="s">
        <v>2</v>
      </c>
      <c r="M3" s="2" t="s">
        <v>3</v>
      </c>
      <c r="N3" s="2" t="s">
        <v>1</v>
      </c>
      <c r="O3" s="2" t="s">
        <v>2</v>
      </c>
      <c r="P3" s="2" t="s">
        <v>3</v>
      </c>
      <c r="Q3" s="2" t="s">
        <v>1</v>
      </c>
      <c r="R3" s="2" t="s">
        <v>2</v>
      </c>
      <c r="S3" s="2" t="s">
        <v>3</v>
      </c>
    </row>
    <row r="4" spans="1:19" ht="27" customHeight="1" thickTop="1" x14ac:dyDescent="0.35">
      <c r="A4" s="3" t="s">
        <v>4</v>
      </c>
      <c r="B4" s="7"/>
      <c r="C4" s="7"/>
      <c r="D4" s="7"/>
      <c r="E4" s="7"/>
      <c r="F4" s="7"/>
      <c r="G4" s="7"/>
      <c r="H4" s="7"/>
      <c r="I4" s="7"/>
      <c r="J4" s="7"/>
      <c r="K4" s="7"/>
      <c r="L4" s="7"/>
      <c r="M4" s="7"/>
      <c r="N4" s="7"/>
      <c r="O4" s="7"/>
      <c r="P4" s="7"/>
      <c r="Q4" s="7"/>
      <c r="R4" s="7"/>
      <c r="S4" s="7"/>
    </row>
    <row r="5" spans="1:19" s="29" customFormat="1" ht="51" customHeight="1" x14ac:dyDescent="0.25">
      <c r="A5" s="6" t="s">
        <v>49</v>
      </c>
      <c r="B5" s="7">
        <v>200514</v>
      </c>
      <c r="C5" s="7">
        <v>118303</v>
      </c>
      <c r="D5" s="7">
        <v>82211</v>
      </c>
      <c r="E5" s="7">
        <v>216646</v>
      </c>
      <c r="F5" s="7">
        <v>130395</v>
      </c>
      <c r="G5" s="7">
        <v>86251</v>
      </c>
      <c r="H5" s="7">
        <f t="shared" ref="H5:J5" si="0">SUM(H6:H22)</f>
        <v>217723.74076899982</v>
      </c>
      <c r="I5" s="7">
        <f t="shared" si="0"/>
        <v>133986.02855500003</v>
      </c>
      <c r="J5" s="7">
        <f t="shared" si="0"/>
        <v>83737.712214000057</v>
      </c>
      <c r="K5" s="7">
        <f>SUM(K6:K22)</f>
        <v>211092.78923999966</v>
      </c>
      <c r="L5" s="7">
        <f t="shared" ref="L5:M5" si="1">SUM(L6:L22)</f>
        <v>129880.67869999996</v>
      </c>
      <c r="M5" s="7">
        <f t="shared" si="1"/>
        <v>81212.110539999994</v>
      </c>
      <c r="N5" s="7">
        <v>212382</v>
      </c>
      <c r="O5" s="7">
        <v>127575</v>
      </c>
      <c r="P5" s="7">
        <v>84807</v>
      </c>
      <c r="Q5" s="7">
        <v>210523</v>
      </c>
      <c r="R5" s="7">
        <v>127666</v>
      </c>
      <c r="S5" s="7">
        <v>82857</v>
      </c>
    </row>
    <row r="6" spans="1:19" s="29" customFormat="1" ht="29.25" customHeight="1" x14ac:dyDescent="0.25">
      <c r="A6" s="17" t="s">
        <v>50</v>
      </c>
      <c r="B6" s="10">
        <v>2976</v>
      </c>
      <c r="C6" s="10">
        <v>2584</v>
      </c>
      <c r="D6" s="10">
        <v>392</v>
      </c>
      <c r="E6" s="10">
        <v>2213</v>
      </c>
      <c r="F6" s="10">
        <v>1748</v>
      </c>
      <c r="G6" s="10">
        <v>465</v>
      </c>
      <c r="H6" s="10">
        <v>4213.6176490000025</v>
      </c>
      <c r="I6" s="10">
        <v>3681.8929180000009</v>
      </c>
      <c r="J6" s="10">
        <v>531.72473100000002</v>
      </c>
      <c r="K6" s="10">
        <v>2788.8003799999988</v>
      </c>
      <c r="L6" s="10">
        <v>2304.4136899999985</v>
      </c>
      <c r="M6" s="10">
        <v>484.38668999999999</v>
      </c>
      <c r="N6" s="10">
        <v>2987</v>
      </c>
      <c r="O6" s="10">
        <v>2735</v>
      </c>
      <c r="P6" s="10">
        <v>252</v>
      </c>
      <c r="Q6" s="10">
        <v>3193</v>
      </c>
      <c r="R6" s="10">
        <v>2394</v>
      </c>
      <c r="S6" s="10">
        <v>799</v>
      </c>
    </row>
    <row r="7" spans="1:19" s="29" customFormat="1" ht="29.25" customHeight="1" x14ac:dyDescent="0.25">
      <c r="A7" s="17" t="s">
        <v>51</v>
      </c>
      <c r="B7" s="10">
        <v>8738</v>
      </c>
      <c r="C7" s="10">
        <v>6623</v>
      </c>
      <c r="D7" s="10">
        <v>2115</v>
      </c>
      <c r="E7" s="10">
        <v>6030</v>
      </c>
      <c r="F7" s="10">
        <v>4295</v>
      </c>
      <c r="G7" s="10">
        <v>1735</v>
      </c>
      <c r="H7" s="10">
        <v>14344.984723999991</v>
      </c>
      <c r="I7" s="10">
        <v>11283.192439999988</v>
      </c>
      <c r="J7" s="10">
        <v>3061.7922840000006</v>
      </c>
      <c r="K7" s="10">
        <v>11887.467009999989</v>
      </c>
      <c r="L7" s="10">
        <v>9243.427319999988</v>
      </c>
      <c r="M7" s="10">
        <v>2644.0396900000005</v>
      </c>
      <c r="N7" s="10">
        <v>8005</v>
      </c>
      <c r="O7" s="10">
        <v>5596</v>
      </c>
      <c r="P7" s="10">
        <v>2409</v>
      </c>
      <c r="Q7" s="10">
        <v>9829</v>
      </c>
      <c r="R7" s="10">
        <v>7520</v>
      </c>
      <c r="S7" s="10">
        <v>2309</v>
      </c>
    </row>
    <row r="8" spans="1:19" s="29" customFormat="1" ht="29.25" customHeight="1" x14ac:dyDescent="0.25">
      <c r="A8" s="17" t="s">
        <v>52</v>
      </c>
      <c r="B8" s="10">
        <v>11111</v>
      </c>
      <c r="C8" s="10">
        <v>8311</v>
      </c>
      <c r="D8" s="10">
        <v>2800</v>
      </c>
      <c r="E8" s="10">
        <v>9239</v>
      </c>
      <c r="F8" s="10">
        <v>6894</v>
      </c>
      <c r="G8" s="10">
        <v>2345</v>
      </c>
      <c r="H8" s="10">
        <v>9425.2695789999871</v>
      </c>
      <c r="I8" s="10">
        <v>7132.6656569999959</v>
      </c>
      <c r="J8" s="10">
        <v>2292.6039219999993</v>
      </c>
      <c r="K8" s="10">
        <v>9110.1813800000018</v>
      </c>
      <c r="L8" s="10">
        <v>6816.6706999999969</v>
      </c>
      <c r="M8" s="10">
        <v>2293.5106799999999</v>
      </c>
      <c r="N8" s="10">
        <v>19356</v>
      </c>
      <c r="O8" s="10">
        <v>16717</v>
      </c>
      <c r="P8" s="10">
        <v>2638</v>
      </c>
      <c r="Q8" s="10">
        <v>13745</v>
      </c>
      <c r="R8" s="10">
        <v>10502</v>
      </c>
      <c r="S8" s="10">
        <v>3243</v>
      </c>
    </row>
    <row r="9" spans="1:19" s="29" customFormat="1" ht="51" customHeight="1" x14ac:dyDescent="0.25">
      <c r="A9" s="40" t="s">
        <v>53</v>
      </c>
      <c r="B9" s="10">
        <v>2817</v>
      </c>
      <c r="C9" s="10">
        <v>1734</v>
      </c>
      <c r="D9" s="10">
        <v>1083</v>
      </c>
      <c r="E9" s="10">
        <v>3314</v>
      </c>
      <c r="F9" s="10">
        <v>2219</v>
      </c>
      <c r="G9" s="10">
        <v>1095</v>
      </c>
      <c r="H9" s="10">
        <v>1979.1127259999996</v>
      </c>
      <c r="I9" s="10">
        <v>1594.3181229999996</v>
      </c>
      <c r="J9" s="10">
        <v>384.794603</v>
      </c>
      <c r="K9" s="10">
        <v>3059.1884299999992</v>
      </c>
      <c r="L9" s="10">
        <v>2236.7172399999995</v>
      </c>
      <c r="M9" s="10">
        <v>822.47119000000021</v>
      </c>
      <c r="N9" s="10">
        <v>3080</v>
      </c>
      <c r="O9" s="10">
        <v>2313</v>
      </c>
      <c r="P9" s="10">
        <v>767</v>
      </c>
      <c r="Q9" s="10">
        <v>2919</v>
      </c>
      <c r="R9" s="10">
        <v>2250</v>
      </c>
      <c r="S9" s="10">
        <v>669</v>
      </c>
    </row>
    <row r="10" spans="1:19" s="29" customFormat="1" ht="29.25" customHeight="1" x14ac:dyDescent="0.25">
      <c r="A10" s="17" t="s">
        <v>54</v>
      </c>
      <c r="B10" s="10">
        <v>14924</v>
      </c>
      <c r="C10" s="10">
        <v>13375</v>
      </c>
      <c r="D10" s="10">
        <v>1549</v>
      </c>
      <c r="E10" s="10">
        <v>26105</v>
      </c>
      <c r="F10" s="10">
        <v>23816</v>
      </c>
      <c r="G10" s="10">
        <v>2289</v>
      </c>
      <c r="H10" s="10">
        <v>18404.226027999975</v>
      </c>
      <c r="I10" s="10">
        <v>16883.146190999953</v>
      </c>
      <c r="J10" s="10">
        <v>1521.0798370000002</v>
      </c>
      <c r="K10" s="10">
        <v>25650.193459999991</v>
      </c>
      <c r="L10" s="10">
        <v>23864.25298999999</v>
      </c>
      <c r="M10" s="10">
        <v>1785.94047</v>
      </c>
      <c r="N10" s="10">
        <v>19611</v>
      </c>
      <c r="O10" s="10">
        <v>17572</v>
      </c>
      <c r="P10" s="10">
        <v>2039</v>
      </c>
      <c r="Q10" s="10">
        <v>18708</v>
      </c>
      <c r="R10" s="10">
        <v>17106</v>
      </c>
      <c r="S10" s="10">
        <v>1602</v>
      </c>
    </row>
    <row r="11" spans="1:19" s="29" customFormat="1" ht="29.25" customHeight="1" x14ac:dyDescent="0.25">
      <c r="A11" s="17" t="s">
        <v>55</v>
      </c>
      <c r="B11" s="10">
        <v>29453</v>
      </c>
      <c r="C11" s="10">
        <v>16825</v>
      </c>
      <c r="D11" s="10">
        <v>12628</v>
      </c>
      <c r="E11" s="10">
        <v>28860</v>
      </c>
      <c r="F11" s="10">
        <v>19684</v>
      </c>
      <c r="G11" s="10">
        <v>9176</v>
      </c>
      <c r="H11" s="10">
        <v>35101.336933999904</v>
      </c>
      <c r="I11" s="10">
        <v>20743.214365000022</v>
      </c>
      <c r="J11" s="10">
        <v>14358.122569000017</v>
      </c>
      <c r="K11" s="10">
        <v>36786.657729999919</v>
      </c>
      <c r="L11" s="10">
        <v>20775.774370000028</v>
      </c>
      <c r="M11" s="10">
        <v>16010.883360000007</v>
      </c>
      <c r="N11" s="10">
        <v>33249</v>
      </c>
      <c r="O11" s="10">
        <v>18424</v>
      </c>
      <c r="P11" s="10">
        <v>14825</v>
      </c>
      <c r="Q11" s="10">
        <v>32146</v>
      </c>
      <c r="R11" s="10">
        <v>18422</v>
      </c>
      <c r="S11" s="10">
        <v>13724</v>
      </c>
    </row>
    <row r="12" spans="1:19" s="29" customFormat="1" ht="51" customHeight="1" x14ac:dyDescent="0.25">
      <c r="A12" s="17" t="s">
        <v>56</v>
      </c>
      <c r="B12" s="10">
        <v>15417</v>
      </c>
      <c r="C12" s="10">
        <v>8636</v>
      </c>
      <c r="D12" s="10">
        <v>6781</v>
      </c>
      <c r="E12" s="10">
        <v>19183</v>
      </c>
      <c r="F12" s="10">
        <v>9800</v>
      </c>
      <c r="G12" s="10">
        <v>9383</v>
      </c>
      <c r="H12" s="10">
        <v>21140.08428999997</v>
      </c>
      <c r="I12" s="10">
        <v>14434.632181999992</v>
      </c>
      <c r="J12" s="10">
        <v>6705.452107999994</v>
      </c>
      <c r="K12" s="10">
        <v>11028.927839999977</v>
      </c>
      <c r="L12" s="10">
        <v>6787.1665100000018</v>
      </c>
      <c r="M12" s="10">
        <v>4241.7613300000003</v>
      </c>
      <c r="N12" s="10">
        <v>12670</v>
      </c>
      <c r="O12" s="10">
        <v>6817</v>
      </c>
      <c r="P12" s="10">
        <v>5854</v>
      </c>
      <c r="Q12" s="10">
        <v>15917</v>
      </c>
      <c r="R12" s="10">
        <v>8875</v>
      </c>
      <c r="S12" s="10">
        <v>7041</v>
      </c>
    </row>
    <row r="13" spans="1:19" s="29" customFormat="1" ht="29.25" customHeight="1" x14ac:dyDescent="0.25">
      <c r="A13" s="17" t="s">
        <v>57</v>
      </c>
      <c r="B13" s="10">
        <v>5401</v>
      </c>
      <c r="C13" s="10">
        <v>3744</v>
      </c>
      <c r="D13" s="10">
        <v>1658</v>
      </c>
      <c r="E13" s="10">
        <v>5099</v>
      </c>
      <c r="F13" s="10">
        <v>2930</v>
      </c>
      <c r="G13" s="10">
        <v>2169</v>
      </c>
      <c r="H13" s="10">
        <v>6255.890370999994</v>
      </c>
      <c r="I13" s="10">
        <v>5154.1084540000002</v>
      </c>
      <c r="J13" s="10">
        <v>1101.7819170000005</v>
      </c>
      <c r="K13" s="10">
        <v>6045.0860599999924</v>
      </c>
      <c r="L13" s="10">
        <v>4394.4868799999995</v>
      </c>
      <c r="M13" s="10">
        <v>1650.5991799999997</v>
      </c>
      <c r="N13" s="10">
        <v>5787</v>
      </c>
      <c r="O13" s="10">
        <v>3691</v>
      </c>
      <c r="P13" s="10">
        <v>2096</v>
      </c>
      <c r="Q13" s="10">
        <v>6435</v>
      </c>
      <c r="R13" s="10">
        <v>4909</v>
      </c>
      <c r="S13" s="10">
        <v>1526</v>
      </c>
    </row>
    <row r="14" spans="1:19" s="29" customFormat="1" ht="29.25" customHeight="1" x14ac:dyDescent="0.25">
      <c r="A14" s="17" t="s">
        <v>58</v>
      </c>
      <c r="B14" s="10">
        <v>4951</v>
      </c>
      <c r="C14" s="10">
        <v>2423</v>
      </c>
      <c r="D14" s="10">
        <v>2528</v>
      </c>
      <c r="E14" s="10">
        <v>5590</v>
      </c>
      <c r="F14" s="10">
        <v>3177</v>
      </c>
      <c r="G14" s="10">
        <v>2413</v>
      </c>
      <c r="H14" s="10">
        <v>4803.947097999996</v>
      </c>
      <c r="I14" s="10">
        <v>3040.8625499999998</v>
      </c>
      <c r="J14" s="10">
        <v>1763.0845479999998</v>
      </c>
      <c r="K14" s="10">
        <v>4731.1748999999973</v>
      </c>
      <c r="L14" s="10">
        <v>3038.1334300000008</v>
      </c>
      <c r="M14" s="10">
        <v>1693.0414699999999</v>
      </c>
      <c r="N14" s="10">
        <v>5146</v>
      </c>
      <c r="O14" s="10">
        <v>3120</v>
      </c>
      <c r="P14" s="10">
        <v>2026</v>
      </c>
      <c r="Q14" s="10">
        <v>4591</v>
      </c>
      <c r="R14" s="10">
        <v>2812</v>
      </c>
      <c r="S14" s="10">
        <v>1779</v>
      </c>
    </row>
    <row r="15" spans="1:19" s="29" customFormat="1" ht="29.25" customHeight="1" x14ac:dyDescent="0.25">
      <c r="A15" s="17" t="s">
        <v>59</v>
      </c>
      <c r="B15" s="10">
        <v>4308</v>
      </c>
      <c r="C15" s="10">
        <v>1655</v>
      </c>
      <c r="D15" s="10">
        <v>2652</v>
      </c>
      <c r="E15" s="10">
        <v>4561</v>
      </c>
      <c r="F15" s="10">
        <v>2195</v>
      </c>
      <c r="G15" s="10">
        <v>2366</v>
      </c>
      <c r="H15" s="10">
        <v>3913.0544190000005</v>
      </c>
      <c r="I15" s="10">
        <v>1790.7047159999993</v>
      </c>
      <c r="J15" s="10">
        <v>2122.349702999999</v>
      </c>
      <c r="K15" s="10">
        <v>4604.9978499999979</v>
      </c>
      <c r="L15" s="10">
        <v>1762.21163</v>
      </c>
      <c r="M15" s="10">
        <v>2842.7862199999995</v>
      </c>
      <c r="N15" s="10">
        <v>4337</v>
      </c>
      <c r="O15" s="10">
        <v>1727</v>
      </c>
      <c r="P15" s="10">
        <v>2610</v>
      </c>
      <c r="Q15" s="10">
        <v>4952</v>
      </c>
      <c r="R15" s="10">
        <v>2152</v>
      </c>
      <c r="S15" s="10">
        <v>2801</v>
      </c>
    </row>
    <row r="16" spans="1:19" s="29" customFormat="1" ht="29.25" customHeight="1" x14ac:dyDescent="0.25">
      <c r="A16" s="17" t="s">
        <v>60</v>
      </c>
      <c r="B16" s="10">
        <v>1023</v>
      </c>
      <c r="C16" s="10">
        <v>768</v>
      </c>
      <c r="D16" s="10">
        <v>255</v>
      </c>
      <c r="E16" s="10">
        <v>459</v>
      </c>
      <c r="F16" s="10">
        <v>278</v>
      </c>
      <c r="G16" s="10">
        <v>181</v>
      </c>
      <c r="H16" s="10">
        <v>1116.9618219999998</v>
      </c>
      <c r="I16" s="10">
        <v>619.33267000000012</v>
      </c>
      <c r="J16" s="10">
        <v>497.62915199999998</v>
      </c>
      <c r="K16" s="10">
        <v>1065.8294700000004</v>
      </c>
      <c r="L16" s="10">
        <v>602.56955000000005</v>
      </c>
      <c r="M16" s="10">
        <v>463.25991999999991</v>
      </c>
      <c r="N16" s="10">
        <v>999</v>
      </c>
      <c r="O16" s="10">
        <v>359</v>
      </c>
      <c r="P16" s="10">
        <v>639</v>
      </c>
      <c r="Q16" s="10">
        <v>766</v>
      </c>
      <c r="R16" s="10">
        <v>351</v>
      </c>
      <c r="S16" s="10">
        <v>415</v>
      </c>
    </row>
    <row r="17" spans="1:19" s="29" customFormat="1" ht="51" customHeight="1" x14ac:dyDescent="0.25">
      <c r="A17" s="40" t="s">
        <v>61</v>
      </c>
      <c r="B17" s="10">
        <v>17188</v>
      </c>
      <c r="C17" s="10">
        <v>12271</v>
      </c>
      <c r="D17" s="10">
        <v>4918</v>
      </c>
      <c r="E17" s="10">
        <v>13204</v>
      </c>
      <c r="F17" s="10">
        <v>9289</v>
      </c>
      <c r="G17" s="10">
        <v>3915</v>
      </c>
      <c r="H17" s="10">
        <v>13599.018681999998</v>
      </c>
      <c r="I17" s="10">
        <v>8624.9520609999963</v>
      </c>
      <c r="J17" s="10">
        <v>4974.0666209999963</v>
      </c>
      <c r="K17" s="10">
        <v>13212.549610000015</v>
      </c>
      <c r="L17" s="10">
        <v>8764.35556</v>
      </c>
      <c r="M17" s="10">
        <v>4448.1940500000001</v>
      </c>
      <c r="N17" s="10">
        <v>14554</v>
      </c>
      <c r="O17" s="10">
        <v>9787</v>
      </c>
      <c r="P17" s="10">
        <v>4767</v>
      </c>
      <c r="Q17" s="10">
        <v>16875</v>
      </c>
      <c r="R17" s="10">
        <v>11203</v>
      </c>
      <c r="S17" s="10">
        <v>5672</v>
      </c>
    </row>
    <row r="18" spans="1:19" s="29" customFormat="1" ht="29.25" customHeight="1" x14ac:dyDescent="0.25">
      <c r="A18" s="17" t="s">
        <v>62</v>
      </c>
      <c r="B18" s="10">
        <v>47629</v>
      </c>
      <c r="C18" s="10">
        <v>30036</v>
      </c>
      <c r="D18" s="10">
        <v>17593</v>
      </c>
      <c r="E18" s="10">
        <v>45223</v>
      </c>
      <c r="F18" s="10">
        <v>29611</v>
      </c>
      <c r="G18" s="10">
        <v>15612</v>
      </c>
      <c r="H18" s="10">
        <v>41587.127529999896</v>
      </c>
      <c r="I18" s="10">
        <v>27341.178227000073</v>
      </c>
      <c r="J18" s="10">
        <v>14245.949303000019</v>
      </c>
      <c r="K18" s="10">
        <v>47731.844279999794</v>
      </c>
      <c r="L18" s="10">
        <v>29691.467429999957</v>
      </c>
      <c r="M18" s="10">
        <v>18040.376849999953</v>
      </c>
      <c r="N18" s="10">
        <v>46591</v>
      </c>
      <c r="O18" s="10">
        <v>28637</v>
      </c>
      <c r="P18" s="10">
        <v>17954</v>
      </c>
      <c r="Q18" s="10">
        <v>44242</v>
      </c>
      <c r="R18" s="10">
        <v>28080</v>
      </c>
      <c r="S18" s="10">
        <v>16162</v>
      </c>
    </row>
    <row r="19" spans="1:19" s="29" customFormat="1" ht="29.25" customHeight="1" x14ac:dyDescent="0.25">
      <c r="A19" s="17" t="s">
        <v>63</v>
      </c>
      <c r="B19" s="10">
        <v>16398</v>
      </c>
      <c r="C19" s="10">
        <v>4535</v>
      </c>
      <c r="D19" s="10">
        <v>11864</v>
      </c>
      <c r="E19" s="10">
        <v>19024</v>
      </c>
      <c r="F19" s="10">
        <v>4988</v>
      </c>
      <c r="G19" s="10">
        <v>14035</v>
      </c>
      <c r="H19" s="10">
        <v>18584.312645000093</v>
      </c>
      <c r="I19" s="10">
        <v>5368.5028710000015</v>
      </c>
      <c r="J19" s="10">
        <v>13215.809774000018</v>
      </c>
      <c r="K19" s="10">
        <v>15405.118730000022</v>
      </c>
      <c r="L19" s="10">
        <v>4358.0390399999997</v>
      </c>
      <c r="M19" s="10">
        <v>11047.079690000013</v>
      </c>
      <c r="N19" s="10">
        <v>14833</v>
      </c>
      <c r="O19" s="10">
        <v>4085</v>
      </c>
      <c r="P19" s="10">
        <v>10748</v>
      </c>
      <c r="Q19" s="10">
        <v>17267</v>
      </c>
      <c r="R19" s="10">
        <v>5195</v>
      </c>
      <c r="S19" s="10">
        <v>12072</v>
      </c>
    </row>
    <row r="20" spans="1:19" s="29" customFormat="1" ht="27.6" customHeight="1" x14ac:dyDescent="0.25">
      <c r="A20" s="17" t="s">
        <v>64</v>
      </c>
      <c r="B20" s="10">
        <v>5343</v>
      </c>
      <c r="C20" s="10">
        <v>1806</v>
      </c>
      <c r="D20" s="10">
        <v>3538</v>
      </c>
      <c r="E20" s="10">
        <v>6560</v>
      </c>
      <c r="F20" s="10">
        <v>1922</v>
      </c>
      <c r="G20" s="10">
        <v>4638</v>
      </c>
      <c r="H20" s="10">
        <v>7957.8077939999948</v>
      </c>
      <c r="I20" s="10">
        <v>2627.752552999998</v>
      </c>
      <c r="J20" s="10">
        <v>5330.0552409999955</v>
      </c>
      <c r="K20" s="10">
        <v>5436.7220100000068</v>
      </c>
      <c r="L20" s="10">
        <v>1739.4766700000007</v>
      </c>
      <c r="M20" s="10">
        <v>3697.2453400000031</v>
      </c>
      <c r="N20" s="10">
        <v>6310</v>
      </c>
      <c r="O20" s="10">
        <v>2034</v>
      </c>
      <c r="P20" s="10">
        <v>4276</v>
      </c>
      <c r="Q20" s="10">
        <v>6309</v>
      </c>
      <c r="R20" s="10">
        <v>2392</v>
      </c>
      <c r="S20" s="10">
        <v>3917</v>
      </c>
    </row>
    <row r="21" spans="1:19" s="29" customFormat="1" ht="27" customHeight="1" x14ac:dyDescent="0.25">
      <c r="A21" s="17" t="s">
        <v>65</v>
      </c>
      <c r="B21" s="10">
        <v>4156</v>
      </c>
      <c r="C21" s="10">
        <v>2221</v>
      </c>
      <c r="D21" s="10">
        <v>1935</v>
      </c>
      <c r="E21" s="10">
        <v>7163</v>
      </c>
      <c r="F21" s="10">
        <v>5225</v>
      </c>
      <c r="G21" s="10">
        <v>1938</v>
      </c>
      <c r="H21" s="10">
        <v>5704.0792569999921</v>
      </c>
      <c r="I21" s="10">
        <v>2865.6961919999999</v>
      </c>
      <c r="J21" s="10">
        <v>2838.383065</v>
      </c>
      <c r="K21" s="10">
        <v>4060.9608299999995</v>
      </c>
      <c r="L21" s="10">
        <v>2180.98657</v>
      </c>
      <c r="M21" s="10">
        <v>1879.9742600000004</v>
      </c>
      <c r="N21" s="10">
        <v>4183</v>
      </c>
      <c r="O21" s="10">
        <v>2328</v>
      </c>
      <c r="P21" s="10">
        <v>1855</v>
      </c>
      <c r="Q21" s="10">
        <v>5045</v>
      </c>
      <c r="R21" s="10">
        <v>2880</v>
      </c>
      <c r="S21" s="10">
        <v>2165</v>
      </c>
    </row>
    <row r="22" spans="1:19" s="29" customFormat="1" ht="51" customHeight="1" x14ac:dyDescent="0.25">
      <c r="A22" s="40" t="s">
        <v>66</v>
      </c>
      <c r="B22" s="10">
        <v>8677</v>
      </c>
      <c r="C22" s="10">
        <v>755</v>
      </c>
      <c r="D22" s="10">
        <v>7923</v>
      </c>
      <c r="E22" s="10">
        <v>14818</v>
      </c>
      <c r="F22" s="10">
        <v>2323</v>
      </c>
      <c r="G22" s="10">
        <v>12496</v>
      </c>
      <c r="H22" s="10">
        <v>9592.9092210000144</v>
      </c>
      <c r="I22" s="10">
        <v>799.87638499999969</v>
      </c>
      <c r="J22" s="10">
        <v>8793.0328360000167</v>
      </c>
      <c r="K22" s="10">
        <v>8487.0892699999968</v>
      </c>
      <c r="L22" s="10">
        <v>1320.5291200000001</v>
      </c>
      <c r="M22" s="10">
        <v>7166.5601499999975</v>
      </c>
      <c r="N22" s="10">
        <v>10686</v>
      </c>
      <c r="O22" s="10">
        <v>1635</v>
      </c>
      <c r="P22" s="10">
        <v>9051</v>
      </c>
      <c r="Q22" s="10">
        <v>7586</v>
      </c>
      <c r="R22" s="10">
        <v>625</v>
      </c>
      <c r="S22" s="10">
        <v>6960</v>
      </c>
    </row>
    <row r="23" spans="1:19" s="29" customFormat="1" ht="26.45" customHeight="1" x14ac:dyDescent="0.25">
      <c r="A23" s="12"/>
      <c r="B23" s="13"/>
      <c r="C23" s="13"/>
      <c r="D23" s="13"/>
      <c r="E23" s="7"/>
      <c r="F23" s="13"/>
      <c r="G23" s="13"/>
      <c r="H23" s="13"/>
      <c r="I23" s="13"/>
      <c r="J23" s="13"/>
      <c r="K23" s="13"/>
      <c r="L23" s="13"/>
      <c r="M23" s="13"/>
      <c r="N23" s="7"/>
      <c r="O23" s="13"/>
      <c r="P23" s="13"/>
      <c r="Q23" s="7"/>
      <c r="R23" s="13"/>
      <c r="S23" s="13"/>
    </row>
    <row r="24" spans="1:19" ht="26.45" customHeight="1" x14ac:dyDescent="0.35">
      <c r="A24" s="3" t="s">
        <v>25</v>
      </c>
      <c r="B24" s="4"/>
      <c r="C24" s="4"/>
      <c r="D24" s="4"/>
      <c r="E24" s="7"/>
      <c r="F24" s="4"/>
      <c r="G24" s="4"/>
      <c r="H24" s="4"/>
      <c r="I24" s="4"/>
      <c r="J24" s="4"/>
      <c r="K24" s="4"/>
      <c r="L24" s="4"/>
      <c r="M24" s="4"/>
      <c r="N24" s="7"/>
      <c r="O24" s="4"/>
      <c r="P24" s="4"/>
      <c r="Q24" s="7"/>
      <c r="R24" s="4"/>
      <c r="S24" s="4"/>
    </row>
    <row r="25" spans="1:19" s="29" customFormat="1" ht="51" customHeight="1" x14ac:dyDescent="0.25">
      <c r="A25" s="6" t="s">
        <v>49</v>
      </c>
      <c r="B25" s="16">
        <v>100</v>
      </c>
      <c r="C25" s="16">
        <v>100</v>
      </c>
      <c r="D25" s="16">
        <v>100</v>
      </c>
      <c r="E25" s="16">
        <v>100</v>
      </c>
      <c r="F25" s="16">
        <v>100</v>
      </c>
      <c r="G25" s="16">
        <v>100</v>
      </c>
      <c r="H25" s="16">
        <v>100</v>
      </c>
      <c r="I25" s="16">
        <v>100</v>
      </c>
      <c r="J25" s="16">
        <v>100</v>
      </c>
      <c r="K25" s="16">
        <v>100</v>
      </c>
      <c r="L25" s="16">
        <v>100</v>
      </c>
      <c r="M25" s="16">
        <v>100</v>
      </c>
      <c r="N25" s="16">
        <v>100</v>
      </c>
      <c r="O25" s="16">
        <v>100</v>
      </c>
      <c r="P25" s="16">
        <v>100</v>
      </c>
      <c r="Q25" s="16">
        <v>100</v>
      </c>
      <c r="R25" s="16">
        <v>100</v>
      </c>
      <c r="S25" s="16">
        <v>100</v>
      </c>
    </row>
    <row r="26" spans="1:19" s="29" customFormat="1" ht="26.45" customHeight="1" x14ac:dyDescent="0.25">
      <c r="A26" s="17" t="s">
        <v>50</v>
      </c>
      <c r="B26" s="32">
        <f t="shared" ref="B26:D26" si="2">B6/B$5*100</f>
        <v>1.4841856428977527</v>
      </c>
      <c r="C26" s="32">
        <f t="shared" si="2"/>
        <v>2.1842218709584711</v>
      </c>
      <c r="D26" s="32">
        <f t="shared" si="2"/>
        <v>0.47682183649389986</v>
      </c>
      <c r="E26" s="32">
        <f>E6/E$5*100</f>
        <v>1.0214820490569869</v>
      </c>
      <c r="F26" s="32">
        <f t="shared" ref="F26:J26" si="3">F6/F$5*100</f>
        <v>1.3405421987039379</v>
      </c>
      <c r="G26" s="32">
        <f t="shared" si="3"/>
        <v>0.53912418406743112</v>
      </c>
      <c r="H26" s="32">
        <f t="shared" si="3"/>
        <v>1.9353046361033084</v>
      </c>
      <c r="I26" s="32">
        <f t="shared" si="3"/>
        <v>2.7479677976190016</v>
      </c>
      <c r="J26" s="32">
        <f t="shared" si="3"/>
        <v>0.63498836658102686</v>
      </c>
      <c r="K26" s="32">
        <f t="shared" ref="K26:M26" si="4">K6/K$5*100</f>
        <v>1.3211253638935541</v>
      </c>
      <c r="L26" s="32">
        <f t="shared" si="4"/>
        <v>1.7742544257277577</v>
      </c>
      <c r="M26" s="32">
        <f t="shared" si="4"/>
        <v>0.59644637576734505</v>
      </c>
      <c r="N26" s="32">
        <f>N6/N$5*100</f>
        <v>1.4064280400410583</v>
      </c>
      <c r="O26" s="32">
        <f t="shared" ref="O26:P26" si="5">O6/O$5*100</f>
        <v>2.1438369586517734</v>
      </c>
      <c r="P26" s="32">
        <f t="shared" si="5"/>
        <v>0.29714528281863528</v>
      </c>
      <c r="Q26" s="32">
        <v>1.5166988880074861</v>
      </c>
      <c r="R26" s="32">
        <v>1.8752056146507292</v>
      </c>
      <c r="S26" s="32">
        <v>0.96431200743449552</v>
      </c>
    </row>
    <row r="27" spans="1:19" s="29" customFormat="1" ht="26.45" customHeight="1" x14ac:dyDescent="0.25">
      <c r="A27" s="17" t="s">
        <v>51</v>
      </c>
      <c r="B27" s="32">
        <f t="shared" ref="B27:J27" si="6">B7/B$5*100</f>
        <v>4.3578004528362104</v>
      </c>
      <c r="C27" s="32">
        <f t="shared" si="6"/>
        <v>5.5983364749837286</v>
      </c>
      <c r="D27" s="32">
        <f t="shared" si="6"/>
        <v>2.5726484290423421</v>
      </c>
      <c r="E27" s="32">
        <f t="shared" si="6"/>
        <v>2.7833424111222915</v>
      </c>
      <c r="F27" s="32">
        <f t="shared" si="6"/>
        <v>3.2938379539092755</v>
      </c>
      <c r="G27" s="32">
        <f t="shared" si="6"/>
        <v>2.0115708803376191</v>
      </c>
      <c r="H27" s="32">
        <f t="shared" si="6"/>
        <v>6.5886176093307656</v>
      </c>
      <c r="I27" s="32">
        <f t="shared" si="6"/>
        <v>8.4211708949700999</v>
      </c>
      <c r="J27" s="32">
        <f t="shared" si="6"/>
        <v>3.6564078514293366</v>
      </c>
      <c r="K27" s="32">
        <f t="shared" ref="K27:M42" si="7">K7/K$5*100</f>
        <v>5.6313941621590224</v>
      </c>
      <c r="L27" s="32">
        <f t="shared" si="7"/>
        <v>7.1168609623226349</v>
      </c>
      <c r="M27" s="32">
        <f t="shared" si="7"/>
        <v>3.2557209416417177</v>
      </c>
      <c r="N27" s="32">
        <f t="shared" ref="N27:P27" si="8">N7/N$5*100</f>
        <v>3.7691518113587779</v>
      </c>
      <c r="O27" s="32">
        <f t="shared" si="8"/>
        <v>4.3864393494023126</v>
      </c>
      <c r="P27" s="32">
        <f t="shared" si="8"/>
        <v>2.8405674059924295</v>
      </c>
      <c r="Q27" s="32">
        <v>4.6688485343644164</v>
      </c>
      <c r="R27" s="32">
        <v>5.8903701847007035</v>
      </c>
      <c r="S27" s="32">
        <v>2.7867289426361079</v>
      </c>
    </row>
    <row r="28" spans="1:19" s="29" customFormat="1" ht="26.45" customHeight="1" x14ac:dyDescent="0.25">
      <c r="A28" s="17" t="s">
        <v>52</v>
      </c>
      <c r="B28" s="32">
        <f t="shared" ref="B28:J28" si="9">B8/B$5*100</f>
        <v>5.5412589644613348</v>
      </c>
      <c r="C28" s="32">
        <f t="shared" si="9"/>
        <v>7.0251811027615529</v>
      </c>
      <c r="D28" s="32">
        <f t="shared" si="9"/>
        <v>3.4058702606707132</v>
      </c>
      <c r="E28" s="32">
        <f t="shared" si="9"/>
        <v>4.2645606196283339</v>
      </c>
      <c r="F28" s="32">
        <f t="shared" si="9"/>
        <v>5.2870125388243414</v>
      </c>
      <c r="G28" s="32">
        <f t="shared" si="9"/>
        <v>2.7188090572862924</v>
      </c>
      <c r="H28" s="32">
        <f t="shared" si="9"/>
        <v>4.3290040607009379</v>
      </c>
      <c r="I28" s="32">
        <f t="shared" si="9"/>
        <v>5.3234398645319221</v>
      </c>
      <c r="J28" s="32">
        <f t="shared" si="9"/>
        <v>2.7378392141177943</v>
      </c>
      <c r="K28" s="32">
        <f t="shared" si="7"/>
        <v>4.3157236269412689</v>
      </c>
      <c r="L28" s="32">
        <f t="shared" si="7"/>
        <v>5.2484101316911262</v>
      </c>
      <c r="M28" s="32">
        <f t="shared" si="7"/>
        <v>2.8240993427579504</v>
      </c>
      <c r="N28" s="32">
        <f t="shared" ref="N28:P28" si="10">N8/N$5*100</f>
        <v>9.1137667033929439</v>
      </c>
      <c r="O28" s="32">
        <f t="shared" si="10"/>
        <v>13.103664511071919</v>
      </c>
      <c r="P28" s="32">
        <f t="shared" si="10"/>
        <v>3.1105922860141262</v>
      </c>
      <c r="Q28" s="32">
        <v>6.5289778314008453</v>
      </c>
      <c r="R28" s="32">
        <v>8.2261526169849457</v>
      </c>
      <c r="S28" s="32">
        <v>3.9139722654694231</v>
      </c>
    </row>
    <row r="29" spans="1:19" s="29" customFormat="1" ht="51" customHeight="1" x14ac:dyDescent="0.25">
      <c r="A29" s="40" t="s">
        <v>53</v>
      </c>
      <c r="B29" s="32">
        <f t="shared" ref="B29:J29" si="11">B9/B$5*100</f>
        <v>1.4048894341542237</v>
      </c>
      <c r="C29" s="32">
        <f t="shared" si="11"/>
        <v>1.4657278344589739</v>
      </c>
      <c r="D29" s="32">
        <f t="shared" si="11"/>
        <v>1.3173419615379938</v>
      </c>
      <c r="E29" s="32">
        <f t="shared" si="11"/>
        <v>1.5296843698937437</v>
      </c>
      <c r="F29" s="32">
        <f t="shared" si="11"/>
        <v>1.701752367805514</v>
      </c>
      <c r="G29" s="32">
        <f t="shared" si="11"/>
        <v>1.269550497965241</v>
      </c>
      <c r="H29" s="32">
        <f t="shared" si="11"/>
        <v>0.9090018015535547</v>
      </c>
      <c r="I29" s="32">
        <f t="shared" si="11"/>
        <v>1.1899137098056061</v>
      </c>
      <c r="J29" s="32">
        <f t="shared" si="11"/>
        <v>0.45952366362317026</v>
      </c>
      <c r="K29" s="32">
        <f t="shared" si="7"/>
        <v>1.4492150305152716</v>
      </c>
      <c r="L29" s="32">
        <f t="shared" si="7"/>
        <v>1.7221323928914765</v>
      </c>
      <c r="M29" s="32">
        <f t="shared" si="7"/>
        <v>1.0127445088314784</v>
      </c>
      <c r="N29" s="32">
        <f t="shared" ref="N29:P29" si="12">N9/N$5*100</f>
        <v>1.4502170617095611</v>
      </c>
      <c r="O29" s="32">
        <f t="shared" si="12"/>
        <v>1.8130511463844798</v>
      </c>
      <c r="P29" s="32">
        <f t="shared" si="12"/>
        <v>0.90440647588052869</v>
      </c>
      <c r="Q29" s="32">
        <v>1.3865468381127002</v>
      </c>
      <c r="R29" s="32">
        <v>1.762411291964971</v>
      </c>
      <c r="S29" s="32">
        <v>0.80741518519859523</v>
      </c>
    </row>
    <row r="30" spans="1:19" s="29" customFormat="1" ht="26.45" customHeight="1" x14ac:dyDescent="0.25">
      <c r="A30" s="17" t="s">
        <v>54</v>
      </c>
      <c r="B30" s="32">
        <f t="shared" ref="B30:J30" si="13">B10/B$5*100</f>
        <v>7.442871819424079</v>
      </c>
      <c r="C30" s="32">
        <f t="shared" si="13"/>
        <v>11.305714986095026</v>
      </c>
      <c r="D30" s="32">
        <f t="shared" si="13"/>
        <v>1.8841760834924768</v>
      </c>
      <c r="E30" s="32">
        <f t="shared" si="13"/>
        <v>12.04961088596143</v>
      </c>
      <c r="F30" s="32">
        <f t="shared" si="13"/>
        <v>18.264504007055486</v>
      </c>
      <c r="G30" s="32">
        <f t="shared" si="13"/>
        <v>2.6538822738287093</v>
      </c>
      <c r="H30" s="32">
        <f t="shared" si="13"/>
        <v>8.4530175547215407</v>
      </c>
      <c r="I30" s="32">
        <f t="shared" si="13"/>
        <v>12.600676632541264</v>
      </c>
      <c r="J30" s="32">
        <f t="shared" si="13"/>
        <v>1.8164812445708205</v>
      </c>
      <c r="K30" s="32">
        <f t="shared" si="7"/>
        <v>12.151146210322363</v>
      </c>
      <c r="L30" s="32">
        <f t="shared" si="7"/>
        <v>18.373982357392777</v>
      </c>
      <c r="M30" s="32">
        <f t="shared" si="7"/>
        <v>2.1991060915974567</v>
      </c>
      <c r="N30" s="32">
        <f t="shared" ref="N30:P30" si="14">N10/N$5*100</f>
        <v>9.2338333757098052</v>
      </c>
      <c r="O30" s="32">
        <f t="shared" si="14"/>
        <v>13.773858514599254</v>
      </c>
      <c r="P30" s="32">
        <f t="shared" si="14"/>
        <v>2.4042826653460208</v>
      </c>
      <c r="Q30" s="32">
        <v>8.8864399614293923</v>
      </c>
      <c r="R30" s="32">
        <v>13.399025582379021</v>
      </c>
      <c r="S30" s="32">
        <v>1.9334516093993264</v>
      </c>
    </row>
    <row r="31" spans="1:19" s="29" customFormat="1" ht="26.45" customHeight="1" x14ac:dyDescent="0.25">
      <c r="A31" s="17" t="s">
        <v>55</v>
      </c>
      <c r="B31" s="32">
        <f>B11/B$5*100</f>
        <v>14.688749912724299</v>
      </c>
      <c r="C31" s="32">
        <f t="shared" ref="C31:J31" si="15">C11/C$5*100</f>
        <v>14.221955487181221</v>
      </c>
      <c r="D31" s="32">
        <f t="shared" si="15"/>
        <v>15.360474875624917</v>
      </c>
      <c r="E31" s="32">
        <f t="shared" si="15"/>
        <v>13.32127064427684</v>
      </c>
      <c r="F31" s="32">
        <f t="shared" si="15"/>
        <v>15.09567084627478</v>
      </c>
      <c r="G31" s="32">
        <f t="shared" si="15"/>
        <v>10.638717232263973</v>
      </c>
      <c r="H31" s="32">
        <f t="shared" si="15"/>
        <v>16.121961165108615</v>
      </c>
      <c r="I31" s="32">
        <f t="shared" si="15"/>
        <v>15.481624904260165</v>
      </c>
      <c r="J31" s="32">
        <f t="shared" si="15"/>
        <v>17.146542685936303</v>
      </c>
      <c r="K31" s="32">
        <f t="shared" si="7"/>
        <v>17.426771356067366</v>
      </c>
      <c r="L31" s="32">
        <f t="shared" si="7"/>
        <v>15.99604697014879</v>
      </c>
      <c r="M31" s="32">
        <f t="shared" si="7"/>
        <v>19.714896280295598</v>
      </c>
      <c r="N31" s="32">
        <f t="shared" ref="N31:P31" si="16">N11/N$5*100</f>
        <v>15.655281521032856</v>
      </c>
      <c r="O31" s="32">
        <f t="shared" si="16"/>
        <v>14.441700960219478</v>
      </c>
      <c r="P31" s="32">
        <f t="shared" si="16"/>
        <v>17.48086832454868</v>
      </c>
      <c r="Q31" s="32">
        <v>15.269590496050311</v>
      </c>
      <c r="R31" s="32">
        <v>14.429840364701644</v>
      </c>
      <c r="S31" s="32">
        <v>16.563476833580747</v>
      </c>
    </row>
    <row r="32" spans="1:19" s="29" customFormat="1" ht="51" customHeight="1" x14ac:dyDescent="0.25">
      <c r="A32" s="17" t="s">
        <v>56</v>
      </c>
      <c r="B32" s="32">
        <f t="shared" ref="B32:J32" si="17">B12/B$5*100</f>
        <v>7.6887399383584185</v>
      </c>
      <c r="C32" s="32">
        <f t="shared" si="17"/>
        <v>7.2998994108348896</v>
      </c>
      <c r="D32" s="32">
        <f t="shared" si="17"/>
        <v>8.2482879420028947</v>
      </c>
      <c r="E32" s="32">
        <f t="shared" si="17"/>
        <v>8.854536894288378</v>
      </c>
      <c r="F32" s="32">
        <f t="shared" si="17"/>
        <v>7.515625599141071</v>
      </c>
      <c r="G32" s="32">
        <f t="shared" si="17"/>
        <v>10.878714449687541</v>
      </c>
      <c r="H32" s="32">
        <f t="shared" si="17"/>
        <v>9.7095907939727812</v>
      </c>
      <c r="I32" s="32">
        <f t="shared" si="17"/>
        <v>10.773236834969483</v>
      </c>
      <c r="J32" s="32">
        <f t="shared" si="17"/>
        <v>8.0076848658864055</v>
      </c>
      <c r="K32" s="32">
        <f t="shared" si="7"/>
        <v>5.2246824155896467</v>
      </c>
      <c r="L32" s="32">
        <f t="shared" si="7"/>
        <v>5.2256937505516774</v>
      </c>
      <c r="M32" s="32">
        <f t="shared" si="7"/>
        <v>5.2230650106190435</v>
      </c>
      <c r="N32" s="32">
        <f t="shared" ref="N32:P32" si="18">N12/N$5*100</f>
        <v>5.9656656402143309</v>
      </c>
      <c r="O32" s="32">
        <f t="shared" si="18"/>
        <v>5.3435234175974911</v>
      </c>
      <c r="P32" s="32">
        <f t="shared" si="18"/>
        <v>6.9027320857948045</v>
      </c>
      <c r="Q32" s="32">
        <v>7.5606940809317749</v>
      </c>
      <c r="R32" s="32">
        <v>6.9517334294173869</v>
      </c>
      <c r="S32" s="32">
        <v>8.4977732720228829</v>
      </c>
    </row>
    <row r="33" spans="1:19" s="29" customFormat="1" ht="26.45" customHeight="1" x14ac:dyDescent="0.25">
      <c r="A33" s="17" t="s">
        <v>57</v>
      </c>
      <c r="B33" s="32">
        <f t="shared" ref="B33:J33" si="19">B13/B$5*100</f>
        <v>2.6935775058100684</v>
      </c>
      <c r="C33" s="32">
        <f t="shared" si="19"/>
        <v>3.1647549090048437</v>
      </c>
      <c r="D33" s="32">
        <f t="shared" si="19"/>
        <v>2.0167617472114436</v>
      </c>
      <c r="E33" s="32">
        <f t="shared" si="19"/>
        <v>2.3536091134846711</v>
      </c>
      <c r="F33" s="32">
        <f t="shared" si="19"/>
        <v>2.247018674028912</v>
      </c>
      <c r="G33" s="32">
        <f t="shared" si="19"/>
        <v>2.5147534521338883</v>
      </c>
      <c r="H33" s="32">
        <f t="shared" si="19"/>
        <v>2.87331567467296</v>
      </c>
      <c r="I33" s="32">
        <f t="shared" si="19"/>
        <v>3.8467506721301814</v>
      </c>
      <c r="J33" s="32">
        <f t="shared" si="19"/>
        <v>1.3157535450506304</v>
      </c>
      <c r="K33" s="32">
        <f t="shared" si="7"/>
        <v>2.86371035304626</v>
      </c>
      <c r="L33" s="32">
        <f t="shared" si="7"/>
        <v>3.3834800710815816</v>
      </c>
      <c r="M33" s="32">
        <f t="shared" si="7"/>
        <v>2.0324544812648577</v>
      </c>
      <c r="N33" s="32">
        <f t="shared" ref="N33:P33" si="20">N13/N$5*100</f>
        <v>2.7248071870497501</v>
      </c>
      <c r="O33" s="32">
        <f t="shared" si="20"/>
        <v>2.8932000783852634</v>
      </c>
      <c r="P33" s="32">
        <f t="shared" si="20"/>
        <v>2.4714940983645217</v>
      </c>
      <c r="Q33" s="32">
        <v>3.056673142601996</v>
      </c>
      <c r="R33" s="32">
        <v>3.8451897921137972</v>
      </c>
      <c r="S33" s="32">
        <v>1.8417273133229539</v>
      </c>
    </row>
    <row r="34" spans="1:19" s="29" customFormat="1" ht="26.45" customHeight="1" x14ac:dyDescent="0.25">
      <c r="A34" s="17" t="s">
        <v>58</v>
      </c>
      <c r="B34" s="32">
        <f t="shared" ref="B34:J34" si="21">B14/B$5*100</f>
        <v>2.4691542735170611</v>
      </c>
      <c r="C34" s="32">
        <f t="shared" si="21"/>
        <v>2.0481306475744487</v>
      </c>
      <c r="D34" s="32">
        <f t="shared" si="21"/>
        <v>3.0750142924912724</v>
      </c>
      <c r="E34" s="32">
        <f t="shared" si="21"/>
        <v>2.5802461157833516</v>
      </c>
      <c r="F34" s="32">
        <f t="shared" si="21"/>
        <v>2.4364431151501207</v>
      </c>
      <c r="G34" s="32">
        <f t="shared" si="21"/>
        <v>2.7976487229133573</v>
      </c>
      <c r="H34" s="32">
        <f t="shared" si="21"/>
        <v>2.2064415580186449</v>
      </c>
      <c r="I34" s="32">
        <f t="shared" si="21"/>
        <v>2.2695370426266153</v>
      </c>
      <c r="J34" s="32">
        <f t="shared" si="21"/>
        <v>2.1054844960347872</v>
      </c>
      <c r="K34" s="32">
        <f t="shared" si="7"/>
        <v>2.2412773629235336</v>
      </c>
      <c r="L34" s="32">
        <f t="shared" si="7"/>
        <v>2.3391727394784558</v>
      </c>
      <c r="M34" s="32">
        <f t="shared" si="7"/>
        <v>2.0847155168638474</v>
      </c>
      <c r="N34" s="32">
        <f t="shared" ref="N34:P34" si="22">N14/N$5*100</f>
        <v>2.4229925323238319</v>
      </c>
      <c r="O34" s="32">
        <f t="shared" si="22"/>
        <v>2.4456202233980013</v>
      </c>
      <c r="P34" s="32">
        <f t="shared" si="22"/>
        <v>2.3889537420260121</v>
      </c>
      <c r="Q34" s="32">
        <v>2.1807593469597144</v>
      </c>
      <c r="R34" s="32">
        <v>2.2026224680024442</v>
      </c>
      <c r="S34" s="32">
        <v>2.1470726673666678</v>
      </c>
    </row>
    <row r="35" spans="1:19" s="29" customFormat="1" ht="26.45" customHeight="1" x14ac:dyDescent="0.25">
      <c r="A35" s="17" t="s">
        <v>59</v>
      </c>
      <c r="B35" s="32">
        <f t="shared" ref="B35:D35" si="23">B15/B$5*100</f>
        <v>2.1484784104850534</v>
      </c>
      <c r="C35" s="32">
        <f t="shared" si="23"/>
        <v>1.3989501534196089</v>
      </c>
      <c r="D35" s="32">
        <f t="shared" si="23"/>
        <v>3.2258456897495473</v>
      </c>
      <c r="E35" s="32">
        <f t="shared" ref="E35:J35" si="24">E15/E$5*100</f>
        <v>2.105277734183876</v>
      </c>
      <c r="F35" s="32">
        <f t="shared" si="24"/>
        <v>1.6833467540933316</v>
      </c>
      <c r="G35" s="32">
        <f t="shared" si="24"/>
        <v>2.7431566010828861</v>
      </c>
      <c r="H35" s="32">
        <f t="shared" si="24"/>
        <v>1.797256654317577</v>
      </c>
      <c r="I35" s="32">
        <f t="shared" si="24"/>
        <v>1.3364861510653192</v>
      </c>
      <c r="J35" s="32">
        <f t="shared" si="24"/>
        <v>2.5345207635672242</v>
      </c>
      <c r="K35" s="32">
        <f t="shared" si="7"/>
        <v>2.181504099017042</v>
      </c>
      <c r="L35" s="32">
        <f t="shared" si="7"/>
        <v>1.3567927482657978</v>
      </c>
      <c r="M35" s="32">
        <f t="shared" si="7"/>
        <v>3.5004461786519157</v>
      </c>
      <c r="N35" s="32">
        <f t="shared" ref="N35:P35" si="25">N15/N$5*100</f>
        <v>2.0420751287773915</v>
      </c>
      <c r="O35" s="32">
        <f t="shared" si="25"/>
        <v>1.35371350186165</v>
      </c>
      <c r="P35" s="32">
        <f t="shared" si="25"/>
        <v>3.0775761434787223</v>
      </c>
      <c r="Q35" s="32">
        <v>2.3522370477335022</v>
      </c>
      <c r="R35" s="32">
        <v>1.6856484890260524</v>
      </c>
      <c r="S35" s="32">
        <v>3.3805230698673618</v>
      </c>
    </row>
    <row r="36" spans="1:19" s="29" customFormat="1" ht="26.45" customHeight="1" x14ac:dyDescent="0.25">
      <c r="A36" s="17" t="s">
        <v>60</v>
      </c>
      <c r="B36" s="32">
        <f t="shared" ref="B36:J36" si="26">B16/B$5*100</f>
        <v>0.51018881474610245</v>
      </c>
      <c r="C36" s="32">
        <f t="shared" si="26"/>
        <v>0.64918049415483969</v>
      </c>
      <c r="D36" s="32">
        <f t="shared" si="26"/>
        <v>0.31017747016822567</v>
      </c>
      <c r="E36" s="32">
        <f t="shared" si="26"/>
        <v>0.21186636263766701</v>
      </c>
      <c r="F36" s="32">
        <f t="shared" si="26"/>
        <v>0.21319835883277732</v>
      </c>
      <c r="G36" s="32">
        <f t="shared" si="26"/>
        <v>0.20985263938968823</v>
      </c>
      <c r="H36" s="32">
        <f t="shared" si="26"/>
        <v>0.51301792723884532</v>
      </c>
      <c r="I36" s="32">
        <f t="shared" si="26"/>
        <v>0.46223675459249081</v>
      </c>
      <c r="J36" s="32">
        <f t="shared" si="26"/>
        <v>0.59427125346851983</v>
      </c>
      <c r="K36" s="32">
        <f t="shared" si="7"/>
        <v>0.50491041112172574</v>
      </c>
      <c r="L36" s="32">
        <f t="shared" si="7"/>
        <v>0.46394086944357815</v>
      </c>
      <c r="M36" s="32">
        <f t="shared" si="7"/>
        <v>0.57043206600550933</v>
      </c>
      <c r="N36" s="32">
        <f t="shared" ref="N36:P36" si="27">N16/N$5*100</f>
        <v>0.47037884566488686</v>
      </c>
      <c r="O36" s="32">
        <f t="shared" si="27"/>
        <v>0.28140309621791104</v>
      </c>
      <c r="P36" s="32">
        <f t="shared" si="27"/>
        <v>0.75347553857582517</v>
      </c>
      <c r="Q36" s="32">
        <v>0.36385573072775901</v>
      </c>
      <c r="R36" s="32">
        <v>0.2749361615465355</v>
      </c>
      <c r="S36" s="32">
        <v>0.50086293252229741</v>
      </c>
    </row>
    <row r="37" spans="1:19" s="29" customFormat="1" ht="51" customHeight="1" x14ac:dyDescent="0.25">
      <c r="A37" s="40" t="s">
        <v>61</v>
      </c>
      <c r="B37" s="32">
        <f t="shared" ref="B37:J37" si="28">B17/B$5*100</f>
        <v>8.5719700370048972</v>
      </c>
      <c r="C37" s="32">
        <f t="shared" si="28"/>
        <v>10.372518025747445</v>
      </c>
      <c r="D37" s="32">
        <f t="shared" si="28"/>
        <v>5.982167836420917</v>
      </c>
      <c r="E37" s="32">
        <f t="shared" si="28"/>
        <v>6.0947351901258271</v>
      </c>
      <c r="F37" s="32">
        <f t="shared" si="28"/>
        <v>7.1237394071858589</v>
      </c>
      <c r="G37" s="32">
        <f t="shared" si="28"/>
        <v>4.5390778077935332</v>
      </c>
      <c r="H37" s="32">
        <f t="shared" si="28"/>
        <v>6.2459971677724679</v>
      </c>
      <c r="I37" s="32">
        <f t="shared" si="28"/>
        <v>6.4372025606084238</v>
      </c>
      <c r="J37" s="32">
        <f t="shared" si="28"/>
        <v>5.9400555490318077</v>
      </c>
      <c r="K37" s="32">
        <f t="shared" si="7"/>
        <v>6.2591193463165382</v>
      </c>
      <c r="L37" s="32">
        <f t="shared" si="7"/>
        <v>6.7480056677591129</v>
      </c>
      <c r="M37" s="32">
        <f t="shared" si="7"/>
        <v>5.4772545873057918</v>
      </c>
      <c r="N37" s="32">
        <f t="shared" ref="N37:P37" si="29">N17/N$5*100</f>
        <v>6.8527464662730369</v>
      </c>
      <c r="O37" s="32">
        <f t="shared" si="29"/>
        <v>7.6715657456398203</v>
      </c>
      <c r="P37" s="32">
        <f t="shared" si="29"/>
        <v>5.6209982666525171</v>
      </c>
      <c r="Q37" s="32">
        <v>8.0157512480821573</v>
      </c>
      <c r="R37" s="32">
        <v>8.7752416461704765</v>
      </c>
      <c r="S37" s="32">
        <v>6.8455290440155929</v>
      </c>
    </row>
    <row r="38" spans="1:19" s="29" customFormat="1" ht="26.45" customHeight="1" x14ac:dyDescent="0.25">
      <c r="A38" s="17" t="s">
        <v>62</v>
      </c>
      <c r="B38" s="32">
        <f t="shared" ref="B38:J38" si="30">B18/B$5*100</f>
        <v>23.753453624185841</v>
      </c>
      <c r="C38" s="32">
        <f t="shared" si="30"/>
        <v>25.389043388586934</v>
      </c>
      <c r="D38" s="32">
        <f t="shared" si="30"/>
        <v>21.399812677135664</v>
      </c>
      <c r="E38" s="32">
        <f t="shared" si="30"/>
        <v>20.874144918438375</v>
      </c>
      <c r="F38" s="32">
        <f t="shared" si="30"/>
        <v>22.70869281797615</v>
      </c>
      <c r="G38" s="32">
        <f t="shared" si="30"/>
        <v>18.100659702496202</v>
      </c>
      <c r="H38" s="32">
        <f t="shared" si="30"/>
        <v>19.100869470235189</v>
      </c>
      <c r="I38" s="32">
        <f t="shared" si="30"/>
        <v>20.405991969361772</v>
      </c>
      <c r="J38" s="32">
        <f t="shared" si="30"/>
        <v>17.0125848035985</v>
      </c>
      <c r="K38" s="32">
        <f t="shared" si="7"/>
        <v>22.611783401910326</v>
      </c>
      <c r="L38" s="32">
        <f t="shared" si="7"/>
        <v>22.860573048422147</v>
      </c>
      <c r="M38" s="32">
        <f t="shared" si="7"/>
        <v>22.213899786675775</v>
      </c>
      <c r="N38" s="32">
        <f t="shared" ref="N38:P38" si="31">N18/N$5*100</f>
        <v>21.937358156529271</v>
      </c>
      <c r="O38" s="32">
        <f t="shared" si="31"/>
        <v>22.447187928669411</v>
      </c>
      <c r="P38" s="32">
        <f t="shared" si="31"/>
        <v>21.170422252880069</v>
      </c>
      <c r="Q38" s="32">
        <v>21.015280990675603</v>
      </c>
      <c r="R38" s="32">
        <v>21.994892923722841</v>
      </c>
      <c r="S38" s="32">
        <v>19.505895699820172</v>
      </c>
    </row>
    <row r="39" spans="1:19" s="29" customFormat="1" ht="26.45" customHeight="1" x14ac:dyDescent="0.25">
      <c r="A39" s="17" t="s">
        <v>63</v>
      </c>
      <c r="B39" s="32">
        <f t="shared" ref="B39:J39" si="32">B19/B$5*100</f>
        <v>8.1779825847571743</v>
      </c>
      <c r="C39" s="32">
        <f t="shared" si="32"/>
        <v>3.8333770065002577</v>
      </c>
      <c r="D39" s="32">
        <f t="shared" si="32"/>
        <v>14.431158847356192</v>
      </c>
      <c r="E39" s="32">
        <f t="shared" si="32"/>
        <v>8.7811452784727155</v>
      </c>
      <c r="F39" s="32">
        <f t="shared" si="32"/>
        <v>3.8253000498485372</v>
      </c>
      <c r="G39" s="32">
        <f t="shared" si="32"/>
        <v>16.272275104056767</v>
      </c>
      <c r="H39" s="32">
        <f t="shared" si="32"/>
        <v>8.5357309126512053</v>
      </c>
      <c r="I39" s="32">
        <f t="shared" si="32"/>
        <v>4.0067631893397602</v>
      </c>
      <c r="J39" s="32">
        <f t="shared" si="32"/>
        <v>15.782386961116995</v>
      </c>
      <c r="K39" s="32">
        <f t="shared" si="7"/>
        <v>7.2977948633220908</v>
      </c>
      <c r="L39" s="32">
        <f t="shared" si="7"/>
        <v>3.3554175136905879</v>
      </c>
      <c r="M39" s="32">
        <f t="shared" si="7"/>
        <v>13.602749167020988</v>
      </c>
      <c r="N39" s="32">
        <f t="shared" ref="N39:P39" si="33">N19/N$5*100</f>
        <v>6.9841135312785445</v>
      </c>
      <c r="O39" s="32">
        <f t="shared" si="33"/>
        <v>3.202038016852832</v>
      </c>
      <c r="P39" s="32">
        <f t="shared" si="33"/>
        <v>12.673482141804332</v>
      </c>
      <c r="Q39" s="32">
        <v>8.2019541807783458</v>
      </c>
      <c r="R39" s="32">
        <v>4.069211849670233</v>
      </c>
      <c r="S39" s="32">
        <v>14.569680292552228</v>
      </c>
    </row>
    <row r="40" spans="1:19" s="29" customFormat="1" ht="26.45" customHeight="1" x14ac:dyDescent="0.25">
      <c r="A40" s="17" t="s">
        <v>64</v>
      </c>
      <c r="B40" s="32">
        <f t="shared" ref="B40:J40" si="34">B20/B$5*100</f>
        <v>2.6646518447589695</v>
      </c>
      <c r="C40" s="32">
        <f t="shared" si="34"/>
        <v>1.5265885057859903</v>
      </c>
      <c r="D40" s="32">
        <f t="shared" si="34"/>
        <v>4.3035603508046369</v>
      </c>
      <c r="E40" s="32">
        <f t="shared" si="34"/>
        <v>3.027981130507833</v>
      </c>
      <c r="F40" s="32">
        <f t="shared" si="34"/>
        <v>1.4739828981172591</v>
      </c>
      <c r="G40" s="32">
        <f t="shared" si="34"/>
        <v>5.3773289585048287</v>
      </c>
      <c r="H40" s="32">
        <f t="shared" si="34"/>
        <v>3.655002328130609</v>
      </c>
      <c r="I40" s="32">
        <f t="shared" si="34"/>
        <v>1.9612138529214858</v>
      </c>
      <c r="J40" s="32">
        <f t="shared" si="34"/>
        <v>6.3651789618738439</v>
      </c>
      <c r="K40" s="32">
        <f t="shared" si="7"/>
        <v>2.5755128962831528</v>
      </c>
      <c r="L40" s="32">
        <f t="shared" si="7"/>
        <v>1.3392882508859274</v>
      </c>
      <c r="M40" s="32">
        <f t="shared" si="7"/>
        <v>4.5525788154206044</v>
      </c>
      <c r="N40" s="32">
        <f t="shared" ref="N40:P40" si="35">N20/N$5*100</f>
        <v>2.9710615777231593</v>
      </c>
      <c r="O40" s="32">
        <f t="shared" si="35"/>
        <v>1.5943562610229278</v>
      </c>
      <c r="P40" s="32">
        <f t="shared" si="35"/>
        <v>5.042036624335255</v>
      </c>
      <c r="Q40" s="32">
        <v>2.9968221999496492</v>
      </c>
      <c r="R40" s="32">
        <v>1.8736390268356491</v>
      </c>
      <c r="S40" s="32">
        <v>4.7274219438309375</v>
      </c>
    </row>
    <row r="41" spans="1:19" s="29" customFormat="1" ht="26.45" customHeight="1" x14ac:dyDescent="0.25">
      <c r="A41" s="17" t="s">
        <v>65</v>
      </c>
      <c r="B41" s="32">
        <f t="shared" ref="B41:J41" si="36">B21/B$5*100</f>
        <v>2.0726732297994155</v>
      </c>
      <c r="C41" s="32">
        <f t="shared" si="36"/>
        <v>1.8773826530180977</v>
      </c>
      <c r="D41" s="32">
        <f t="shared" si="36"/>
        <v>2.3536996265706533</v>
      </c>
      <c r="E41" s="32">
        <f t="shared" si="36"/>
        <v>3.3063153716200624</v>
      </c>
      <c r="F41" s="32">
        <f t="shared" si="36"/>
        <v>4.0070554852563367</v>
      </c>
      <c r="G41" s="32">
        <f t="shared" si="36"/>
        <v>2.2469304703713577</v>
      </c>
      <c r="H41" s="32">
        <f t="shared" si="36"/>
        <v>2.6198701330655059</v>
      </c>
      <c r="I41" s="32">
        <f t="shared" si="36"/>
        <v>2.1388022489402005</v>
      </c>
      <c r="J41" s="32">
        <f t="shared" si="36"/>
        <v>3.3896114306851728</v>
      </c>
      <c r="K41" s="32">
        <f t="shared" si="7"/>
        <v>1.9237799853897113</v>
      </c>
      <c r="L41" s="32">
        <f t="shared" si="7"/>
        <v>1.6792232623280869</v>
      </c>
      <c r="M41" s="32">
        <f t="shared" si="7"/>
        <v>2.3148939825594645</v>
      </c>
      <c r="N41" s="32">
        <f t="shared" ref="N41:P41" si="37">N21/N$5*100</f>
        <v>1.9695642756919138</v>
      </c>
      <c r="O41" s="32">
        <f t="shared" si="37"/>
        <v>1.824808935920047</v>
      </c>
      <c r="P41" s="32">
        <f t="shared" si="37"/>
        <v>2.1873194429705096</v>
      </c>
      <c r="Q41" s="32">
        <v>2.3964127435007101</v>
      </c>
      <c r="R41" s="32">
        <v>2.2558864537151631</v>
      </c>
      <c r="S41" s="32">
        <v>2.6129355395440337</v>
      </c>
    </row>
    <row r="42" spans="1:19" s="29" customFormat="1" ht="51" customHeight="1" thickBot="1" x14ac:dyDescent="0.3">
      <c r="A42" s="40" t="s">
        <v>66</v>
      </c>
      <c r="B42" s="32">
        <f t="shared" ref="B42:J42" si="38">B22/B$5*100</f>
        <v>4.327378636903159</v>
      </c>
      <c r="C42" s="32">
        <f t="shared" si="38"/>
        <v>0.63819176183190618</v>
      </c>
      <c r="D42" s="32">
        <f t="shared" si="38"/>
        <v>9.6373964554621647</v>
      </c>
      <c r="E42" s="32">
        <f t="shared" si="38"/>
        <v>6.8397293280282119</v>
      </c>
      <c r="F42" s="32">
        <f t="shared" si="38"/>
        <v>1.7815100272249702</v>
      </c>
      <c r="G42" s="32">
        <f t="shared" si="38"/>
        <v>14.487947965820686</v>
      </c>
      <c r="H42" s="32">
        <f t="shared" si="38"/>
        <v>4.4060005524054837</v>
      </c>
      <c r="I42" s="32">
        <f t="shared" si="38"/>
        <v>0.59698491971620593</v>
      </c>
      <c r="J42" s="32">
        <f t="shared" si="38"/>
        <v>10.500684343427661</v>
      </c>
      <c r="K42" s="32">
        <f t="shared" si="7"/>
        <v>4.020549115181141</v>
      </c>
      <c r="L42" s="32">
        <f t="shared" si="7"/>
        <v>1.016724837918483</v>
      </c>
      <c r="M42" s="32">
        <f t="shared" si="7"/>
        <v>8.8244968667206347</v>
      </c>
      <c r="N42" s="32">
        <f t="shared" ref="N42:P42" si="39">N22/N$5*100</f>
        <v>5.0314998446196002</v>
      </c>
      <c r="O42" s="32">
        <f t="shared" si="39"/>
        <v>1.2815990593768372</v>
      </c>
      <c r="P42" s="32">
        <f t="shared" si="39"/>
        <v>10.672468074569316</v>
      </c>
      <c r="Q42" s="32">
        <v>3.6034067536563699</v>
      </c>
      <c r="R42" s="32">
        <v>0.48955869221249193</v>
      </c>
      <c r="S42" s="32">
        <v>8.4000144827835914</v>
      </c>
    </row>
    <row r="43" spans="1:19" ht="23.25" hidden="1" customHeight="1" thickBot="1" x14ac:dyDescent="0.4">
      <c r="A43" s="34"/>
      <c r="B43" s="35"/>
      <c r="C43" s="36"/>
      <c r="D43" s="35"/>
      <c r="E43" s="35"/>
      <c r="F43" s="36"/>
      <c r="G43" s="35"/>
      <c r="H43" s="35"/>
      <c r="I43" s="36"/>
      <c r="J43" s="35"/>
      <c r="K43" s="35"/>
      <c r="L43" s="36"/>
      <c r="M43" s="35"/>
      <c r="N43" s="35"/>
      <c r="O43" s="36"/>
      <c r="P43" s="35"/>
      <c r="Q43" s="35"/>
      <c r="R43" s="36"/>
      <c r="S43" s="35"/>
    </row>
    <row r="44" spans="1:19" ht="23.25" hidden="1" customHeight="1" thickBot="1" x14ac:dyDescent="0.4">
      <c r="A44" s="37" t="s">
        <v>44</v>
      </c>
      <c r="B44" s="35"/>
      <c r="C44" s="36"/>
      <c r="D44" s="35"/>
      <c r="E44" s="35"/>
      <c r="F44" s="36"/>
      <c r="G44" s="35"/>
      <c r="H44" s="35"/>
      <c r="I44" s="36"/>
      <c r="J44" s="35"/>
      <c r="K44" s="35"/>
      <c r="L44" s="36"/>
      <c r="M44" s="35"/>
      <c r="N44" s="35"/>
      <c r="O44" s="36"/>
      <c r="P44" s="35"/>
      <c r="Q44" s="35"/>
      <c r="R44" s="36"/>
      <c r="S44" s="35"/>
    </row>
    <row r="45" spans="1:19" ht="23.25" hidden="1" customHeight="1" thickBot="1" x14ac:dyDescent="0.4">
      <c r="A45" s="38" t="s">
        <v>45</v>
      </c>
      <c r="B45" s="35">
        <v>249822</v>
      </c>
      <c r="C45" s="39" t="e">
        <f>B45/#REF!*100</f>
        <v>#REF!</v>
      </c>
      <c r="D45" s="35">
        <v>309749</v>
      </c>
      <c r="E45" s="35"/>
      <c r="F45" s="39"/>
      <c r="G45" s="35"/>
      <c r="H45" s="35">
        <v>249822</v>
      </c>
      <c r="I45" s="39" t="e">
        <f>H45/#REF!*100</f>
        <v>#REF!</v>
      </c>
      <c r="J45" s="35">
        <v>309749</v>
      </c>
      <c r="K45" s="35">
        <v>249822</v>
      </c>
      <c r="L45" s="39" t="e">
        <f>K45/#REF!*100</f>
        <v>#REF!</v>
      </c>
      <c r="M45" s="35">
        <v>309749</v>
      </c>
      <c r="N45" s="35"/>
      <c r="O45" s="39"/>
      <c r="P45" s="35"/>
      <c r="Q45" s="35"/>
      <c r="R45" s="39"/>
      <c r="S45" s="35"/>
    </row>
    <row r="46" spans="1:19" ht="23.25" hidden="1" customHeight="1" thickBot="1" x14ac:dyDescent="0.4">
      <c r="A46" s="38" t="s">
        <v>46</v>
      </c>
      <c r="B46" s="35">
        <v>31291</v>
      </c>
      <c r="C46" s="39" t="e">
        <f>B46/#REF!*100</f>
        <v>#REF!</v>
      </c>
      <c r="D46" s="35">
        <v>34259</v>
      </c>
      <c r="E46" s="35"/>
      <c r="F46" s="39"/>
      <c r="G46" s="35"/>
      <c r="H46" s="35">
        <v>31291</v>
      </c>
      <c r="I46" s="39" t="e">
        <f>H46/#REF!*100</f>
        <v>#REF!</v>
      </c>
      <c r="J46" s="35">
        <v>34259</v>
      </c>
      <c r="K46" s="35">
        <v>31291</v>
      </c>
      <c r="L46" s="39" t="e">
        <f>K46/#REF!*100</f>
        <v>#REF!</v>
      </c>
      <c r="M46" s="35">
        <v>34259</v>
      </c>
      <c r="N46" s="35"/>
      <c r="O46" s="39"/>
      <c r="P46" s="35"/>
      <c r="Q46" s="35"/>
      <c r="R46" s="39"/>
      <c r="S46" s="35"/>
    </row>
    <row r="47" spans="1:19" ht="23.25" hidden="1" customHeight="1" thickBot="1" x14ac:dyDescent="0.4">
      <c r="A47" s="38" t="s">
        <v>47</v>
      </c>
      <c r="B47" s="35">
        <v>28480</v>
      </c>
      <c r="C47" s="39" t="e">
        <f>B47/#REF!*100</f>
        <v>#REF!</v>
      </c>
      <c r="D47" s="35">
        <v>30871</v>
      </c>
      <c r="E47" s="35"/>
      <c r="F47" s="39"/>
      <c r="G47" s="35"/>
      <c r="H47" s="35">
        <v>28480</v>
      </c>
      <c r="I47" s="39" t="e">
        <f>H47/#REF!*100</f>
        <v>#REF!</v>
      </c>
      <c r="J47" s="35">
        <v>30871</v>
      </c>
      <c r="K47" s="35">
        <v>28480</v>
      </c>
      <c r="L47" s="39" t="e">
        <f>K47/#REF!*100</f>
        <v>#REF!</v>
      </c>
      <c r="M47" s="35">
        <v>30871</v>
      </c>
      <c r="N47" s="35"/>
      <c r="O47" s="39"/>
      <c r="P47" s="35"/>
      <c r="Q47" s="35"/>
      <c r="R47" s="39"/>
      <c r="S47" s="35"/>
    </row>
    <row r="48" spans="1:19" ht="23.25" hidden="1" customHeight="1" thickBot="1" x14ac:dyDescent="0.4">
      <c r="A48" s="38" t="s">
        <v>48</v>
      </c>
      <c r="B48" s="35">
        <v>23251</v>
      </c>
      <c r="C48" s="39" t="e">
        <f>B48/#REF!*100</f>
        <v>#REF!</v>
      </c>
      <c r="D48" s="35">
        <v>18493</v>
      </c>
      <c r="E48" s="35"/>
      <c r="F48" s="39"/>
      <c r="G48" s="35"/>
      <c r="H48" s="35">
        <v>23251</v>
      </c>
      <c r="I48" s="39" t="e">
        <f>H48/#REF!*100</f>
        <v>#REF!</v>
      </c>
      <c r="J48" s="35">
        <v>18493</v>
      </c>
      <c r="K48" s="35">
        <v>23251</v>
      </c>
      <c r="L48" s="39" t="e">
        <f>K48/#REF!*100</f>
        <v>#REF!</v>
      </c>
      <c r="M48" s="35">
        <v>18493</v>
      </c>
      <c r="N48" s="35"/>
      <c r="O48" s="39"/>
      <c r="P48" s="35"/>
      <c r="Q48" s="35"/>
      <c r="R48" s="39"/>
      <c r="S48" s="35"/>
    </row>
    <row r="49" spans="1:19" ht="2.1" customHeight="1" thickBot="1" x14ac:dyDescent="0.4">
      <c r="A49" s="21"/>
      <c r="B49" s="22"/>
      <c r="C49" s="22"/>
      <c r="D49" s="22"/>
      <c r="E49" s="22"/>
      <c r="F49" s="22"/>
      <c r="G49" s="22"/>
      <c r="H49" s="22"/>
      <c r="I49" s="22"/>
      <c r="J49" s="22"/>
      <c r="K49" s="22"/>
      <c r="L49" s="22"/>
      <c r="M49" s="22"/>
      <c r="N49" s="22"/>
      <c r="O49" s="22"/>
      <c r="P49" s="22"/>
      <c r="Q49" s="22"/>
      <c r="R49" s="22"/>
      <c r="S49" s="22"/>
    </row>
    <row r="50" spans="1:19" ht="59.1" customHeight="1" thickTop="1" x14ac:dyDescent="0.35">
      <c r="A50" s="82" t="s">
        <v>95</v>
      </c>
      <c r="B50" s="83"/>
      <c r="C50" s="83"/>
      <c r="D50" s="83"/>
      <c r="E50" s="83"/>
      <c r="F50" s="83"/>
      <c r="G50" s="83"/>
      <c r="H50" s="83"/>
      <c r="I50" s="83"/>
      <c r="J50" s="83"/>
      <c r="K50" s="83"/>
      <c r="L50" s="83"/>
      <c r="M50" s="83"/>
      <c r="N50" s="83"/>
      <c r="O50" s="24"/>
      <c r="P50" s="24"/>
      <c r="Q50" s="83"/>
      <c r="R50" s="24"/>
      <c r="S50" s="24"/>
    </row>
    <row r="51" spans="1:19" ht="69" customHeight="1" x14ac:dyDescent="0.35">
      <c r="A51" s="113" t="s">
        <v>96</v>
      </c>
      <c r="B51" s="113"/>
      <c r="C51" s="113"/>
      <c r="D51" s="113"/>
      <c r="E51" s="113"/>
      <c r="F51" s="113"/>
      <c r="G51" s="113"/>
      <c r="H51" s="113"/>
      <c r="I51" s="113"/>
      <c r="J51" s="113"/>
      <c r="K51" s="113"/>
      <c r="L51" s="113"/>
      <c r="M51" s="113"/>
      <c r="N51" s="113"/>
      <c r="O51" s="24"/>
      <c r="P51" s="24"/>
      <c r="Q51" s="100"/>
      <c r="R51" s="24"/>
      <c r="S51" s="24"/>
    </row>
    <row r="52" spans="1:19" x14ac:dyDescent="0.35">
      <c r="A52" s="24"/>
      <c r="B52" s="24"/>
      <c r="C52" s="24"/>
      <c r="D52" s="24"/>
      <c r="E52" s="24"/>
      <c r="F52" s="24"/>
      <c r="G52" s="24"/>
      <c r="H52" s="24"/>
      <c r="I52" s="24"/>
      <c r="J52" s="24"/>
      <c r="K52" s="24"/>
      <c r="L52" s="24"/>
      <c r="M52" s="24"/>
      <c r="N52" s="24"/>
      <c r="O52" s="24"/>
      <c r="P52" s="24"/>
      <c r="Q52" s="24"/>
      <c r="R52" s="24"/>
      <c r="S52" s="24"/>
    </row>
    <row r="53" spans="1:19" x14ac:dyDescent="0.35">
      <c r="A53" s="24"/>
      <c r="B53" s="24"/>
      <c r="C53" s="24"/>
      <c r="D53" s="24"/>
      <c r="E53" s="24"/>
      <c r="F53" s="24"/>
      <c r="G53" s="24"/>
      <c r="H53" s="24"/>
      <c r="I53" s="24"/>
      <c r="J53" s="24"/>
      <c r="K53" s="24"/>
      <c r="L53" s="24"/>
      <c r="M53" s="24"/>
      <c r="N53" s="24"/>
      <c r="O53" s="24"/>
      <c r="P53" s="24"/>
      <c r="Q53" s="24"/>
      <c r="R53" s="24"/>
      <c r="S53" s="24"/>
    </row>
    <row r="57" spans="1:19" s="26" customFormat="1" x14ac:dyDescent="0.35">
      <c r="A57" s="25" t="s">
        <v>29</v>
      </c>
    </row>
  </sheetData>
  <mergeCells count="8">
    <mergeCell ref="Q2:S2"/>
    <mergeCell ref="A51:N51"/>
    <mergeCell ref="A2:A3"/>
    <mergeCell ref="K2:M2"/>
    <mergeCell ref="N2:P2"/>
    <mergeCell ref="B2:D2"/>
    <mergeCell ref="E2:G2"/>
    <mergeCell ref="H2:J2"/>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2021&amp;R&amp;20&amp;[17</oddFooter>
  </headerFooter>
  <ignoredErrors>
    <ignoredError sqref="B36:D42 E35:G42"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T43"/>
  <sheetViews>
    <sheetView zoomScale="50" zoomScaleNormal="50" zoomScaleSheetLayoutView="70" zoomScalePageLayoutView="50" workbookViewId="0">
      <selection activeCell="Q2" sqref="Q2:S2"/>
    </sheetView>
  </sheetViews>
  <sheetFormatPr defaultColWidth="8.85546875" defaultRowHeight="26.25" x14ac:dyDescent="0.35"/>
  <cols>
    <col min="1" max="1" width="85.7109375" style="25" customWidth="1"/>
    <col min="2" max="19" width="19.85546875" style="26" customWidth="1"/>
    <col min="20" max="16384" width="8.85546875" style="23"/>
  </cols>
  <sheetData>
    <row r="1" spans="1:19" ht="36.6" customHeight="1" thickBot="1" x14ac:dyDescent="0.4">
      <c r="A1" s="68" t="s">
        <v>100</v>
      </c>
      <c r="B1" s="72"/>
      <c r="C1" s="72"/>
      <c r="D1" s="72"/>
      <c r="E1" s="72"/>
      <c r="F1" s="72"/>
      <c r="G1" s="72"/>
      <c r="H1" s="72"/>
      <c r="I1" s="72"/>
      <c r="J1" s="72"/>
      <c r="K1" s="72"/>
      <c r="L1" s="72"/>
      <c r="M1" s="72"/>
      <c r="N1" s="72"/>
      <c r="O1" s="72"/>
      <c r="P1" s="72"/>
      <c r="Q1" s="72"/>
      <c r="R1" s="72"/>
      <c r="S1" s="72"/>
    </row>
    <row r="2" spans="1:19" ht="37.35"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7.35" customHeight="1" thickTop="1" thickBot="1" x14ac:dyDescent="0.4">
      <c r="A3" s="115"/>
      <c r="B3" s="2" t="s">
        <v>1</v>
      </c>
      <c r="C3" s="2" t="s">
        <v>2</v>
      </c>
      <c r="D3" s="2" t="s">
        <v>3</v>
      </c>
      <c r="E3" s="2" t="s">
        <v>1</v>
      </c>
      <c r="F3" s="2" t="s">
        <v>2</v>
      </c>
      <c r="G3" s="2" t="s">
        <v>3</v>
      </c>
      <c r="H3" s="2" t="s">
        <v>1</v>
      </c>
      <c r="I3" s="2" t="s">
        <v>2</v>
      </c>
      <c r="J3" s="2" t="s">
        <v>3</v>
      </c>
      <c r="K3" s="2" t="s">
        <v>1</v>
      </c>
      <c r="L3" s="2" t="s">
        <v>2</v>
      </c>
      <c r="M3" s="2" t="s">
        <v>3</v>
      </c>
      <c r="N3" s="2" t="s">
        <v>1</v>
      </c>
      <c r="O3" s="2" t="s">
        <v>2</v>
      </c>
      <c r="P3" s="2" t="s">
        <v>3</v>
      </c>
      <c r="Q3" s="2" t="s">
        <v>1</v>
      </c>
      <c r="R3" s="2" t="s">
        <v>2</v>
      </c>
      <c r="S3" s="2" t="s">
        <v>3</v>
      </c>
    </row>
    <row r="4" spans="1:19" ht="27" customHeight="1" thickTop="1" x14ac:dyDescent="0.35">
      <c r="A4" s="3" t="s">
        <v>4</v>
      </c>
      <c r="B4" s="4"/>
      <c r="C4" s="5"/>
      <c r="D4" s="4"/>
      <c r="E4" s="4"/>
      <c r="F4" s="5"/>
      <c r="G4" s="4"/>
      <c r="H4" s="4"/>
      <c r="I4" s="5"/>
      <c r="J4" s="4"/>
      <c r="K4" s="4"/>
      <c r="L4" s="5"/>
      <c r="M4" s="4"/>
      <c r="N4" s="4"/>
      <c r="O4" s="5"/>
      <c r="P4" s="4"/>
      <c r="Q4" s="4"/>
      <c r="R4" s="5"/>
      <c r="S4" s="4"/>
    </row>
    <row r="5" spans="1:19" ht="27" customHeight="1" x14ac:dyDescent="0.35">
      <c r="A5" s="6" t="s">
        <v>67</v>
      </c>
      <c r="B5" s="4">
        <v>200514</v>
      </c>
      <c r="C5" s="4">
        <v>118303</v>
      </c>
      <c r="D5" s="4">
        <v>82211</v>
      </c>
      <c r="E5" s="4">
        <v>216646</v>
      </c>
      <c r="F5" s="4">
        <v>130395</v>
      </c>
      <c r="G5" s="4">
        <v>86251</v>
      </c>
      <c r="H5" s="4">
        <f t="shared" ref="H5:J5" si="0">SUM(H6:H14)</f>
        <v>217723.74076900005</v>
      </c>
      <c r="I5" s="4">
        <f t="shared" si="0"/>
        <v>133986.02855500008</v>
      </c>
      <c r="J5" s="4">
        <f t="shared" si="0"/>
        <v>83737.712214000087</v>
      </c>
      <c r="K5" s="4">
        <f>SUM(K6:K14)</f>
        <v>211092.78923999963</v>
      </c>
      <c r="L5" s="4">
        <f t="shared" ref="L5:M5" si="1">SUM(L6:L14)</f>
        <v>129880.67869999987</v>
      </c>
      <c r="M5" s="4">
        <f t="shared" si="1"/>
        <v>81212.110539999936</v>
      </c>
      <c r="N5" s="4">
        <v>212382</v>
      </c>
      <c r="O5" s="4">
        <v>127575</v>
      </c>
      <c r="P5" s="4">
        <v>84807</v>
      </c>
      <c r="Q5" s="4">
        <v>210523</v>
      </c>
      <c r="R5" s="4">
        <v>127666</v>
      </c>
      <c r="S5" s="4">
        <v>82857</v>
      </c>
    </row>
    <row r="6" spans="1:19" s="29" customFormat="1" ht="27" customHeight="1" x14ac:dyDescent="0.25">
      <c r="A6" s="17" t="s">
        <v>68</v>
      </c>
      <c r="B6" s="41">
        <v>17459</v>
      </c>
      <c r="C6" s="41">
        <v>10480</v>
      </c>
      <c r="D6" s="41">
        <v>6979</v>
      </c>
      <c r="E6" s="41">
        <v>12238</v>
      </c>
      <c r="F6" s="41">
        <v>7647</v>
      </c>
      <c r="G6" s="41">
        <v>4591</v>
      </c>
      <c r="H6" s="41">
        <v>16879.02038800003</v>
      </c>
      <c r="I6" s="41">
        <v>11314.461408000001</v>
      </c>
      <c r="J6" s="41">
        <v>5564.5589799999952</v>
      </c>
      <c r="K6" s="41">
        <v>13800.532439999981</v>
      </c>
      <c r="L6" s="41">
        <v>8730.1821699999909</v>
      </c>
      <c r="M6" s="41">
        <v>5070.3502699999981</v>
      </c>
      <c r="N6" s="41">
        <v>13537</v>
      </c>
      <c r="O6" s="41">
        <v>7770</v>
      </c>
      <c r="P6" s="41">
        <v>5767</v>
      </c>
      <c r="Q6" s="41">
        <v>16881</v>
      </c>
      <c r="R6" s="41">
        <v>11415</v>
      </c>
      <c r="S6" s="41">
        <v>5467</v>
      </c>
    </row>
    <row r="7" spans="1:19" s="29" customFormat="1" ht="27" customHeight="1" x14ac:dyDescent="0.25">
      <c r="A7" s="17" t="s">
        <v>69</v>
      </c>
      <c r="B7" s="41">
        <v>29911</v>
      </c>
      <c r="C7" s="41">
        <v>11790</v>
      </c>
      <c r="D7" s="41">
        <v>18121</v>
      </c>
      <c r="E7" s="41">
        <v>35274</v>
      </c>
      <c r="F7" s="41">
        <v>15554</v>
      </c>
      <c r="G7" s="41">
        <v>19719</v>
      </c>
      <c r="H7" s="41">
        <v>38085.076693000061</v>
      </c>
      <c r="I7" s="41">
        <v>16986.83350100003</v>
      </c>
      <c r="J7" s="41">
        <v>21098.243192000045</v>
      </c>
      <c r="K7" s="41">
        <v>33150.97965999991</v>
      </c>
      <c r="L7" s="41">
        <v>13331.676929999991</v>
      </c>
      <c r="M7" s="41">
        <v>19819.302729999999</v>
      </c>
      <c r="N7" s="41">
        <v>31804</v>
      </c>
      <c r="O7" s="41">
        <v>12814</v>
      </c>
      <c r="P7" s="41">
        <v>18990</v>
      </c>
      <c r="Q7" s="41">
        <v>34550</v>
      </c>
      <c r="R7" s="41">
        <v>13853</v>
      </c>
      <c r="S7" s="41">
        <v>20697</v>
      </c>
    </row>
    <row r="8" spans="1:19" s="29" customFormat="1" ht="27" customHeight="1" x14ac:dyDescent="0.25">
      <c r="A8" s="17" t="s">
        <v>70</v>
      </c>
      <c r="B8" s="41">
        <v>28011</v>
      </c>
      <c r="C8" s="41">
        <v>18742</v>
      </c>
      <c r="D8" s="41">
        <v>9269</v>
      </c>
      <c r="E8" s="41">
        <v>28523</v>
      </c>
      <c r="F8" s="41">
        <v>19929</v>
      </c>
      <c r="G8" s="41">
        <v>8594</v>
      </c>
      <c r="H8" s="41">
        <v>29134.06502899999</v>
      </c>
      <c r="I8" s="41">
        <v>19989.00927800003</v>
      </c>
      <c r="J8" s="41">
        <v>9145.0557510000053</v>
      </c>
      <c r="K8" s="41">
        <v>25087.134449999947</v>
      </c>
      <c r="L8" s="41">
        <v>17062.12675999997</v>
      </c>
      <c r="M8" s="41">
        <v>8025.0076899999995</v>
      </c>
      <c r="N8" s="41">
        <v>25801</v>
      </c>
      <c r="O8" s="41">
        <v>17419</v>
      </c>
      <c r="P8" s="41">
        <v>8383</v>
      </c>
      <c r="Q8" s="41">
        <v>23299</v>
      </c>
      <c r="R8" s="41">
        <v>14182</v>
      </c>
      <c r="S8" s="41">
        <v>9118</v>
      </c>
    </row>
    <row r="9" spans="1:19" s="42" customFormat="1" ht="27" customHeight="1" x14ac:dyDescent="0.25">
      <c r="A9" s="17" t="s">
        <v>71</v>
      </c>
      <c r="B9" s="41">
        <v>19789</v>
      </c>
      <c r="C9" s="41">
        <v>6633</v>
      </c>
      <c r="D9" s="41">
        <v>13156</v>
      </c>
      <c r="E9" s="41">
        <v>21419</v>
      </c>
      <c r="F9" s="41">
        <v>6120</v>
      </c>
      <c r="G9" s="41">
        <v>15299</v>
      </c>
      <c r="H9" s="41">
        <v>21786.834729000075</v>
      </c>
      <c r="I9" s="41">
        <v>7870.6488389999968</v>
      </c>
      <c r="J9" s="41">
        <v>13916.185890000012</v>
      </c>
      <c r="K9" s="41">
        <v>22124.409969999953</v>
      </c>
      <c r="L9" s="41">
        <v>7041.8013099999916</v>
      </c>
      <c r="M9" s="41">
        <v>15082.608659999985</v>
      </c>
      <c r="N9" s="41">
        <v>22931</v>
      </c>
      <c r="O9" s="41">
        <v>7524</v>
      </c>
      <c r="P9" s="41">
        <v>15406</v>
      </c>
      <c r="Q9" s="41">
        <v>21366</v>
      </c>
      <c r="R9" s="41">
        <v>8041</v>
      </c>
      <c r="S9" s="41">
        <v>13325</v>
      </c>
    </row>
    <row r="10" spans="1:19" s="42" customFormat="1" ht="27" customHeight="1" x14ac:dyDescent="0.25">
      <c r="A10" s="17" t="s">
        <v>72</v>
      </c>
      <c r="B10" s="41">
        <v>43379</v>
      </c>
      <c r="C10" s="41">
        <v>26311</v>
      </c>
      <c r="D10" s="41">
        <v>17068</v>
      </c>
      <c r="E10" s="41">
        <v>51230</v>
      </c>
      <c r="F10" s="41">
        <v>34267</v>
      </c>
      <c r="G10" s="41">
        <v>16963</v>
      </c>
      <c r="H10" s="41">
        <v>43934.087031999923</v>
      </c>
      <c r="I10" s="41">
        <v>25879.645741999997</v>
      </c>
      <c r="J10" s="41">
        <v>18054.441290000035</v>
      </c>
      <c r="K10" s="41">
        <v>48645.099499999866</v>
      </c>
      <c r="L10" s="41">
        <v>30595.343979999961</v>
      </c>
      <c r="M10" s="41">
        <v>18049.75551999997</v>
      </c>
      <c r="N10" s="41">
        <v>46232</v>
      </c>
      <c r="O10" s="41">
        <v>27822</v>
      </c>
      <c r="P10" s="41">
        <v>18409</v>
      </c>
      <c r="Q10" s="41">
        <v>47528</v>
      </c>
      <c r="R10" s="41">
        <v>30713</v>
      </c>
      <c r="S10" s="41">
        <v>16815</v>
      </c>
    </row>
    <row r="11" spans="1:19" s="42" customFormat="1" ht="50.45" customHeight="1" x14ac:dyDescent="0.25">
      <c r="A11" s="17" t="s">
        <v>73</v>
      </c>
      <c r="B11" s="41">
        <v>2250</v>
      </c>
      <c r="C11" s="41">
        <v>2078</v>
      </c>
      <c r="D11" s="41">
        <v>172</v>
      </c>
      <c r="E11" s="41">
        <v>1986</v>
      </c>
      <c r="F11" s="41">
        <v>1774</v>
      </c>
      <c r="G11" s="41">
        <v>212</v>
      </c>
      <c r="H11" s="41">
        <v>1504.943716</v>
      </c>
      <c r="I11" s="41">
        <v>1130.0792759999999</v>
      </c>
      <c r="J11" s="41">
        <v>374.86444</v>
      </c>
      <c r="K11" s="41">
        <v>2708.5697399999985</v>
      </c>
      <c r="L11" s="41">
        <v>2075.3304700000003</v>
      </c>
      <c r="M11" s="41">
        <v>633.23926999999981</v>
      </c>
      <c r="N11" s="41">
        <v>2008</v>
      </c>
      <c r="O11" s="41">
        <v>1667</v>
      </c>
      <c r="P11" s="41">
        <v>341</v>
      </c>
      <c r="Q11" s="41">
        <v>2735</v>
      </c>
      <c r="R11" s="41">
        <v>2101</v>
      </c>
      <c r="S11" s="41">
        <v>634</v>
      </c>
    </row>
    <row r="12" spans="1:19" s="42" customFormat="1" ht="27" customHeight="1" x14ac:dyDescent="0.25">
      <c r="A12" s="17" t="s">
        <v>74</v>
      </c>
      <c r="B12" s="41">
        <v>15180</v>
      </c>
      <c r="C12" s="41">
        <v>12761</v>
      </c>
      <c r="D12" s="41">
        <v>2419</v>
      </c>
      <c r="E12" s="41">
        <v>19041</v>
      </c>
      <c r="F12" s="41">
        <v>16398</v>
      </c>
      <c r="G12" s="41">
        <v>2643</v>
      </c>
      <c r="H12" s="41">
        <v>24095.277515000016</v>
      </c>
      <c r="I12" s="41">
        <v>22326.916450000033</v>
      </c>
      <c r="J12" s="41">
        <v>1768.3610649999998</v>
      </c>
      <c r="K12" s="41">
        <v>21168.474229999967</v>
      </c>
      <c r="L12" s="41">
        <v>18750.46169999996</v>
      </c>
      <c r="M12" s="41">
        <v>2418.0125299999986</v>
      </c>
      <c r="N12" s="41">
        <v>18798</v>
      </c>
      <c r="O12" s="41">
        <v>16308</v>
      </c>
      <c r="P12" s="41">
        <v>2490</v>
      </c>
      <c r="Q12" s="41">
        <v>18452</v>
      </c>
      <c r="R12" s="41">
        <v>15956</v>
      </c>
      <c r="S12" s="41">
        <v>2496</v>
      </c>
    </row>
    <row r="13" spans="1:19" s="42" customFormat="1" ht="50.45" customHeight="1" x14ac:dyDescent="0.25">
      <c r="A13" s="17" t="s">
        <v>75</v>
      </c>
      <c r="B13" s="41">
        <v>6367</v>
      </c>
      <c r="C13" s="41">
        <v>6179</v>
      </c>
      <c r="D13" s="41">
        <v>188</v>
      </c>
      <c r="E13" s="41">
        <v>8912</v>
      </c>
      <c r="F13" s="41">
        <v>8791</v>
      </c>
      <c r="G13" s="41">
        <v>121</v>
      </c>
      <c r="H13" s="41">
        <v>7694.8738979999916</v>
      </c>
      <c r="I13" s="41">
        <v>7467.9498049999929</v>
      </c>
      <c r="J13" s="41">
        <v>226.92409300000003</v>
      </c>
      <c r="K13" s="41">
        <v>7786.9022099999966</v>
      </c>
      <c r="L13" s="41">
        <v>7407.9935299999988</v>
      </c>
      <c r="M13" s="41">
        <v>378.90868</v>
      </c>
      <c r="N13" s="41">
        <v>15856</v>
      </c>
      <c r="O13" s="41">
        <v>15199</v>
      </c>
      <c r="P13" s="41">
        <v>658</v>
      </c>
      <c r="Q13" s="41">
        <v>10205</v>
      </c>
      <c r="R13" s="41">
        <v>9805</v>
      </c>
      <c r="S13" s="41">
        <v>400</v>
      </c>
    </row>
    <row r="14" spans="1:19" s="42" customFormat="1" ht="27" customHeight="1" x14ac:dyDescent="0.25">
      <c r="A14" s="17" t="s">
        <v>76</v>
      </c>
      <c r="B14" s="41">
        <v>38168</v>
      </c>
      <c r="C14" s="41">
        <v>23329</v>
      </c>
      <c r="D14" s="41">
        <v>14839</v>
      </c>
      <c r="E14" s="41">
        <v>38024</v>
      </c>
      <c r="F14" s="41">
        <v>19914</v>
      </c>
      <c r="G14" s="41">
        <v>18110</v>
      </c>
      <c r="H14" s="41">
        <v>34609.561768999971</v>
      </c>
      <c r="I14" s="41">
        <v>21020.484256000011</v>
      </c>
      <c r="J14" s="41">
        <v>13589.077512999991</v>
      </c>
      <c r="K14" s="41">
        <v>36620.687040000019</v>
      </c>
      <c r="L14" s="41">
        <v>24885.761850000021</v>
      </c>
      <c r="M14" s="41">
        <v>11734.925189999994</v>
      </c>
      <c r="N14" s="41">
        <v>35415</v>
      </c>
      <c r="O14" s="41">
        <v>21052</v>
      </c>
      <c r="P14" s="41">
        <v>14363</v>
      </c>
      <c r="Q14" s="41">
        <v>35506</v>
      </c>
      <c r="R14" s="41">
        <v>21600</v>
      </c>
      <c r="S14" s="41">
        <v>13906</v>
      </c>
    </row>
    <row r="15" spans="1:19" s="42" customFormat="1" ht="27" customHeight="1" x14ac:dyDescent="0.25">
      <c r="A15" s="17"/>
      <c r="B15" s="41"/>
      <c r="C15" s="41"/>
      <c r="D15" s="41"/>
      <c r="E15" s="41"/>
      <c r="F15" s="41"/>
      <c r="G15" s="41"/>
      <c r="H15" s="4"/>
      <c r="I15" s="41"/>
      <c r="J15" s="41"/>
      <c r="K15" s="41"/>
      <c r="L15" s="41"/>
      <c r="M15" s="41"/>
      <c r="N15" s="4"/>
      <c r="O15" s="41"/>
      <c r="P15" s="41"/>
      <c r="Q15" s="4"/>
      <c r="R15" s="41"/>
      <c r="S15" s="41"/>
    </row>
    <row r="16" spans="1:19" s="29" customFormat="1" ht="27" customHeight="1" x14ac:dyDescent="0.25">
      <c r="A16" s="3" t="s">
        <v>25</v>
      </c>
      <c r="B16" s="4"/>
      <c r="C16" s="4"/>
      <c r="D16" s="4"/>
      <c r="E16" s="4"/>
      <c r="F16" s="4"/>
      <c r="G16" s="4"/>
      <c r="H16" s="4"/>
      <c r="I16" s="4"/>
      <c r="J16" s="4"/>
      <c r="K16" s="4"/>
      <c r="L16" s="4"/>
      <c r="M16" s="4"/>
      <c r="N16" s="4"/>
      <c r="O16" s="4"/>
      <c r="P16" s="4"/>
      <c r="Q16" s="4"/>
      <c r="R16" s="4"/>
      <c r="S16" s="4"/>
    </row>
    <row r="17" spans="1:19" s="29" customFormat="1" ht="27" customHeight="1" x14ac:dyDescent="0.25">
      <c r="A17" s="6" t="s">
        <v>67</v>
      </c>
      <c r="B17" s="5">
        <v>100</v>
      </c>
      <c r="C17" s="5">
        <v>100</v>
      </c>
      <c r="D17" s="5">
        <v>100</v>
      </c>
      <c r="E17" s="5">
        <v>100</v>
      </c>
      <c r="F17" s="5">
        <v>100</v>
      </c>
      <c r="G17" s="5">
        <v>100</v>
      </c>
      <c r="H17" s="5">
        <v>100</v>
      </c>
      <c r="I17" s="5">
        <v>100</v>
      </c>
      <c r="J17" s="5">
        <v>100</v>
      </c>
      <c r="K17" s="5">
        <v>100</v>
      </c>
      <c r="L17" s="5">
        <v>100</v>
      </c>
      <c r="M17" s="5">
        <v>100</v>
      </c>
      <c r="N17" s="5">
        <v>100</v>
      </c>
      <c r="O17" s="5">
        <v>100</v>
      </c>
      <c r="P17" s="5">
        <v>100</v>
      </c>
      <c r="Q17" s="5">
        <v>100</v>
      </c>
      <c r="R17" s="5">
        <v>100</v>
      </c>
      <c r="S17" s="5">
        <v>100</v>
      </c>
    </row>
    <row r="18" spans="1:19" s="29" customFormat="1" ht="27" customHeight="1" x14ac:dyDescent="0.25">
      <c r="A18" s="17" t="s">
        <v>68</v>
      </c>
      <c r="B18" s="43">
        <f>B6/$B$5*100</f>
        <v>8.7071226946746858</v>
      </c>
      <c r="C18" s="43">
        <f>C6/$C$5*100</f>
        <v>8.8586088264879166</v>
      </c>
      <c r="D18" s="43">
        <f>D6/$D$5*100</f>
        <v>8.4891316247217539</v>
      </c>
      <c r="E18" s="43">
        <f>E6/$E$5*100</f>
        <v>5.6488465053589723</v>
      </c>
      <c r="F18" s="43">
        <f>F6/$F$5*100</f>
        <v>5.864488669044059</v>
      </c>
      <c r="G18" s="43">
        <f>G6/$G$5*100</f>
        <v>5.322836836674357</v>
      </c>
      <c r="H18" s="43">
        <f>H6/$H$5*100</f>
        <v>7.7524942059066886</v>
      </c>
      <c r="I18" s="43">
        <f>I6/$I$5*100</f>
        <v>8.4445083789878232</v>
      </c>
      <c r="J18" s="43">
        <f>J6/$J$5*100</f>
        <v>6.6452245145881328</v>
      </c>
      <c r="K18" s="43">
        <f>K6/$K$5*100</f>
        <v>6.5376617030293804</v>
      </c>
      <c r="L18" s="43">
        <f>L6/$L$5*100</f>
        <v>6.7216942946264417</v>
      </c>
      <c r="M18" s="43">
        <f>M6/$M$5*100</f>
        <v>6.2433425708135797</v>
      </c>
      <c r="N18" s="43">
        <f>N6/$N$5*100</f>
        <v>6.3738923260916653</v>
      </c>
      <c r="O18" s="43">
        <f>O6/$O$5*100</f>
        <v>6.090534979423869</v>
      </c>
      <c r="P18" s="43">
        <f>P6/$P$5*100</f>
        <v>6.8001462143455136</v>
      </c>
      <c r="Q18" s="43">
        <v>8.0186012929703647</v>
      </c>
      <c r="R18" s="43">
        <v>8.9412999545689527</v>
      </c>
      <c r="S18" s="43">
        <v>6.5981148243359042</v>
      </c>
    </row>
    <row r="19" spans="1:19" s="29" customFormat="1" ht="27" customHeight="1" x14ac:dyDescent="0.25">
      <c r="A19" s="17" t="s">
        <v>69</v>
      </c>
      <c r="B19" s="43">
        <f t="shared" ref="B19:B24" si="2">B7/$B$5*100</f>
        <v>14.917162891369182</v>
      </c>
      <c r="C19" s="43">
        <f t="shared" ref="C19:C26" si="3">C7/$C$5*100</f>
        <v>9.9659349297989053</v>
      </c>
      <c r="D19" s="43">
        <f t="shared" ref="D19:D26" si="4">D7/$D$5*100</f>
        <v>22.042062497719282</v>
      </c>
      <c r="E19" s="43">
        <f t="shared" ref="E19:E26" si="5">E7/$E$5*100</f>
        <v>16.281860731331296</v>
      </c>
      <c r="F19" s="43">
        <f t="shared" ref="F19:F26" si="6">F7/$F$5*100</f>
        <v>11.928371486636758</v>
      </c>
      <c r="G19" s="43">
        <f t="shared" ref="G19:G26" si="7">G7/$G$5*100</f>
        <v>22.862343625001451</v>
      </c>
      <c r="H19" s="43">
        <f>H7/$H$5*100</f>
        <v>17.492385790581956</v>
      </c>
      <c r="I19" s="43">
        <f t="shared" ref="I19:I26" si="8">I7/$I$5*100</f>
        <v>12.678063290775937</v>
      </c>
      <c r="J19" s="43">
        <f t="shared" ref="J19:J26" si="9">J7/$J$5*100</f>
        <v>25.195628868007976</v>
      </c>
      <c r="K19" s="43">
        <f t="shared" ref="K19:K26" si="10">K7/$K$5*100</f>
        <v>15.704458583997043</v>
      </c>
      <c r="L19" s="43">
        <f t="shared" ref="L19:L26" si="11">L7/$L$5*100</f>
        <v>10.264557487256189</v>
      </c>
      <c r="M19" s="43">
        <f>M7/$M$5*100</f>
        <v>24.404368508854681</v>
      </c>
      <c r="N19" s="43">
        <f>N7/$N$5*100</f>
        <v>14.9749037112373</v>
      </c>
      <c r="O19" s="43">
        <f>O7/$O$5*100</f>
        <v>10.044287673917303</v>
      </c>
      <c r="P19" s="43">
        <f>P7/$P$5*100</f>
        <v>22.392019526690014</v>
      </c>
      <c r="Q19" s="43">
        <v>16.411508481258579</v>
      </c>
      <c r="R19" s="43">
        <v>10.850970501151442</v>
      </c>
      <c r="S19" s="43">
        <v>24.979180998587928</v>
      </c>
    </row>
    <row r="20" spans="1:19" s="29" customFormat="1" ht="27" customHeight="1" x14ac:dyDescent="0.25">
      <c r="A20" s="17" t="s">
        <v>70</v>
      </c>
      <c r="B20" s="43">
        <f t="shared" si="2"/>
        <v>13.969598132798708</v>
      </c>
      <c r="C20" s="43">
        <f t="shared" si="3"/>
        <v>15.842370861263028</v>
      </c>
      <c r="D20" s="43">
        <f t="shared" si="4"/>
        <v>11.274646945056015</v>
      </c>
      <c r="E20" s="43">
        <f t="shared" si="5"/>
        <v>13.165717345346787</v>
      </c>
      <c r="F20" s="43">
        <f t="shared" si="6"/>
        <v>15.283561486253308</v>
      </c>
      <c r="G20" s="43">
        <f t="shared" si="7"/>
        <v>9.9639424470440918</v>
      </c>
      <c r="H20" s="43">
        <f t="shared" ref="H20:H26" si="12">H8/$H$5*100</f>
        <v>13.381207270322705</v>
      </c>
      <c r="I20" s="43">
        <f t="shared" si="8"/>
        <v>14.918726596777004</v>
      </c>
      <c r="J20" s="43">
        <f t="shared" si="9"/>
        <v>10.921071891275107</v>
      </c>
      <c r="K20" s="43">
        <f t="shared" si="10"/>
        <v>11.884410898317045</v>
      </c>
      <c r="L20" s="43">
        <f t="shared" si="11"/>
        <v>13.136770558006013</v>
      </c>
      <c r="M20" s="43">
        <f>M8/$M$5*100</f>
        <v>9.8815406183138048</v>
      </c>
      <c r="N20" s="43">
        <f t="shared" ref="N20:N25" si="13">N8/$N$5*100</f>
        <v>12.148392989989736</v>
      </c>
      <c r="O20" s="43">
        <f>O8/$O$5*100</f>
        <v>13.65392906133647</v>
      </c>
      <c r="P20" s="43">
        <f t="shared" ref="P20:P26" si="14">P8/$P$5*100</f>
        <v>9.884797245510395</v>
      </c>
      <c r="Q20" s="43">
        <v>11.067199308389107</v>
      </c>
      <c r="R20" s="43">
        <v>11.108674196732098</v>
      </c>
      <c r="S20" s="43">
        <v>11.004501731899538</v>
      </c>
    </row>
    <row r="21" spans="1:19" s="29" customFormat="1" ht="27" customHeight="1" x14ac:dyDescent="0.25">
      <c r="A21" s="17" t="s">
        <v>71</v>
      </c>
      <c r="B21" s="43">
        <f t="shared" si="2"/>
        <v>9.8691363196584785</v>
      </c>
      <c r="C21" s="43">
        <f t="shared" si="3"/>
        <v>5.6067893460013698</v>
      </c>
      <c r="D21" s="43">
        <f t="shared" si="4"/>
        <v>16.002724696208539</v>
      </c>
      <c r="E21" s="43">
        <f t="shared" si="5"/>
        <v>9.8866353406017193</v>
      </c>
      <c r="F21" s="43">
        <f t="shared" si="6"/>
        <v>4.6934314966064647</v>
      </c>
      <c r="G21" s="43">
        <f t="shared" si="7"/>
        <v>17.737765359242211</v>
      </c>
      <c r="H21" s="43">
        <f t="shared" si="12"/>
        <v>10.006641743362021</v>
      </c>
      <c r="I21" s="43">
        <f>I9/$I$5*100</f>
        <v>5.8742310104140181</v>
      </c>
      <c r="J21" s="43">
        <f t="shared" si="9"/>
        <v>16.618779665768525</v>
      </c>
      <c r="K21" s="43">
        <f t="shared" si="10"/>
        <v>10.480893283780455</v>
      </c>
      <c r="L21" s="43">
        <f>L9/$L$5*100</f>
        <v>5.4217466219631003</v>
      </c>
      <c r="M21" s="43">
        <f t="shared" ref="M21:M26" si="15">M9/$M$5*100</f>
        <v>18.571871312925982</v>
      </c>
      <c r="N21" s="43">
        <f t="shared" si="13"/>
        <v>10.797054364305826</v>
      </c>
      <c r="O21" s="43">
        <f t="shared" ref="O21:O26" si="16">O9/$O$5*100</f>
        <v>5.897707231040564</v>
      </c>
      <c r="P21" s="43">
        <f t="shared" si="14"/>
        <v>18.165953282158313</v>
      </c>
      <c r="Q21" s="43">
        <v>10.149009846905088</v>
      </c>
      <c r="R21" s="43">
        <v>6.2984663105290366</v>
      </c>
      <c r="S21" s="43">
        <v>16.081924279179791</v>
      </c>
    </row>
    <row r="22" spans="1:19" s="29" customFormat="1" ht="27" customHeight="1" x14ac:dyDescent="0.25">
      <c r="A22" s="17" t="s">
        <v>72</v>
      </c>
      <c r="B22" s="43">
        <f t="shared" si="2"/>
        <v>21.633900874751887</v>
      </c>
      <c r="C22" s="43">
        <f t="shared" si="3"/>
        <v>22.240348934515609</v>
      </c>
      <c r="D22" s="43">
        <f t="shared" si="4"/>
        <v>20.761212003259903</v>
      </c>
      <c r="E22" s="43">
        <f t="shared" si="5"/>
        <v>23.646870932304314</v>
      </c>
      <c r="F22" s="43">
        <f t="shared" si="6"/>
        <v>26.279381878139503</v>
      </c>
      <c r="G22" s="43">
        <f t="shared" si="7"/>
        <v>19.667018353410395</v>
      </c>
      <c r="H22" s="43">
        <f>H10/$H$5*100</f>
        <v>20.178822427368175</v>
      </c>
      <c r="I22" s="43">
        <f t="shared" si="8"/>
        <v>19.315182352297747</v>
      </c>
      <c r="J22" s="43">
        <f t="shared" si="9"/>
        <v>21.560705221871963</v>
      </c>
      <c r="K22" s="43">
        <f t="shared" si="10"/>
        <v>23.044415527000002</v>
      </c>
      <c r="L22" s="43">
        <f t="shared" si="11"/>
        <v>23.556501464447607</v>
      </c>
      <c r="M22" s="43">
        <f t="shared" si="15"/>
        <v>22.225448150506818</v>
      </c>
      <c r="N22" s="43">
        <f t="shared" si="13"/>
        <v>21.768323115894944</v>
      </c>
      <c r="O22" s="43">
        <f t="shared" si="16"/>
        <v>21.808348030570251</v>
      </c>
      <c r="P22" s="43">
        <f t="shared" si="14"/>
        <v>21.706934569080381</v>
      </c>
      <c r="Q22" s="43">
        <v>22.576155574450301</v>
      </c>
      <c r="R22" s="43">
        <v>24.057305782275627</v>
      </c>
      <c r="S22" s="43">
        <v>20.294000506897426</v>
      </c>
    </row>
    <row r="23" spans="1:19" s="29" customFormat="1" ht="50.45" customHeight="1" x14ac:dyDescent="0.25">
      <c r="A23" s="17" t="s">
        <v>73</v>
      </c>
      <c r="B23" s="43">
        <f t="shared" si="2"/>
        <v>1.1221161614650348</v>
      </c>
      <c r="C23" s="43">
        <f t="shared" si="3"/>
        <v>1.7565065974658294</v>
      </c>
      <c r="D23" s="43">
        <f t="shared" si="4"/>
        <v>0.20921774458405809</v>
      </c>
      <c r="E23" s="43">
        <f t="shared" si="5"/>
        <v>0.91670282396167024</v>
      </c>
      <c r="F23" s="43">
        <f t="shared" si="6"/>
        <v>1.360481613558802</v>
      </c>
      <c r="G23" s="43">
        <f t="shared" si="7"/>
        <v>0.24579425166085031</v>
      </c>
      <c r="H23" s="43">
        <f t="shared" si="12"/>
        <v>0.69121709496839434</v>
      </c>
      <c r="I23" s="43">
        <f t="shared" si="8"/>
        <v>0.84343068317463588</v>
      </c>
      <c r="J23" s="43">
        <f t="shared" si="9"/>
        <v>0.44766501267910991</v>
      </c>
      <c r="K23" s="43">
        <f t="shared" si="10"/>
        <v>1.2831180779560025</v>
      </c>
      <c r="L23" s="43">
        <f>L11/$L$5*100</f>
        <v>1.5978746729477955</v>
      </c>
      <c r="M23" s="43">
        <f t="shared" si="15"/>
        <v>0.77973502448025445</v>
      </c>
      <c r="N23" s="43">
        <f t="shared" si="13"/>
        <v>0.94546618828337625</v>
      </c>
      <c r="O23" s="43">
        <f t="shared" si="16"/>
        <v>1.3066823437193806</v>
      </c>
      <c r="P23" s="43">
        <f t="shared" si="14"/>
        <v>0.40208945016331199</v>
      </c>
      <c r="Q23" s="43">
        <v>1.2991454615410192</v>
      </c>
      <c r="R23" s="43">
        <v>1.645700499741513</v>
      </c>
      <c r="S23" s="43">
        <v>0.76517373305816039</v>
      </c>
    </row>
    <row r="24" spans="1:19" s="29" customFormat="1" ht="27" customHeight="1" x14ac:dyDescent="0.25">
      <c r="A24" s="17" t="s">
        <v>74</v>
      </c>
      <c r="B24" s="43">
        <f t="shared" si="2"/>
        <v>7.5705437026841018</v>
      </c>
      <c r="C24" s="43">
        <f t="shared" si="3"/>
        <v>10.786708705611861</v>
      </c>
      <c r="D24" s="43">
        <f t="shared" si="4"/>
        <v>2.9424286287723054</v>
      </c>
      <c r="E24" s="43">
        <f t="shared" si="5"/>
        <v>8.7889921807926292</v>
      </c>
      <c r="F24" s="43">
        <f t="shared" si="6"/>
        <v>12.575635568848497</v>
      </c>
      <c r="G24" s="43">
        <f t="shared" si="7"/>
        <v>3.064312297828431</v>
      </c>
      <c r="H24" s="43">
        <f t="shared" si="12"/>
        <v>11.066904063789975</v>
      </c>
      <c r="I24" s="43">
        <f t="shared" si="8"/>
        <v>16.663615371534824</v>
      </c>
      <c r="J24" s="43">
        <f t="shared" si="9"/>
        <v>2.1117857393581243</v>
      </c>
      <c r="K24" s="43">
        <f t="shared" si="10"/>
        <v>10.028042315520642</v>
      </c>
      <c r="L24" s="43">
        <f t="shared" si="11"/>
        <v>14.436682875141132</v>
      </c>
      <c r="M24" s="43">
        <f t="shared" si="15"/>
        <v>2.9774038796948137</v>
      </c>
      <c r="N24" s="43">
        <f t="shared" si="13"/>
        <v>8.8510325733819251</v>
      </c>
      <c r="O24" s="43">
        <f t="shared" si="16"/>
        <v>12.783068783068781</v>
      </c>
      <c r="P24" s="43">
        <f t="shared" si="14"/>
        <v>2.9360783897555627</v>
      </c>
      <c r="Q24" s="43">
        <v>8.7648380461992268</v>
      </c>
      <c r="R24" s="43">
        <v>12.498237588708035</v>
      </c>
      <c r="S24" s="43">
        <v>3.0124189869292874</v>
      </c>
    </row>
    <row r="25" spans="1:19" s="29" customFormat="1" ht="50.45" customHeight="1" x14ac:dyDescent="0.25">
      <c r="A25" s="17" t="s">
        <v>75</v>
      </c>
      <c r="B25" s="43">
        <f>B13/$B$5*100</f>
        <v>3.1753393777990566</v>
      </c>
      <c r="C25" s="43">
        <f t="shared" si="3"/>
        <v>5.2230290018004615</v>
      </c>
      <c r="D25" s="43">
        <f t="shared" si="4"/>
        <v>0.22867986035931934</v>
      </c>
      <c r="E25" s="43">
        <f t="shared" si="5"/>
        <v>4.1136231455923493</v>
      </c>
      <c r="F25" s="43">
        <f t="shared" si="6"/>
        <v>6.7418229226580779</v>
      </c>
      <c r="G25" s="43">
        <f t="shared" si="7"/>
        <v>0.14028822854227777</v>
      </c>
      <c r="H25" s="43">
        <f t="shared" si="12"/>
        <v>3.5342374105927554</v>
      </c>
      <c r="I25" s="43">
        <f t="shared" si="8"/>
        <v>5.5736780062366469</v>
      </c>
      <c r="J25" s="43">
        <f t="shared" si="9"/>
        <v>0.27099390107538746</v>
      </c>
      <c r="K25" s="43">
        <f t="shared" si="10"/>
        <v>3.6888527732450225</v>
      </c>
      <c r="L25" s="43">
        <f t="shared" si="11"/>
        <v>5.7036917300925731</v>
      </c>
      <c r="M25" s="43">
        <f t="shared" si="15"/>
        <v>0.46656671952069712</v>
      </c>
      <c r="N25" s="43">
        <f t="shared" si="13"/>
        <v>7.4657927696320776</v>
      </c>
      <c r="O25" s="43">
        <f t="shared" si="16"/>
        <v>11.913776210072506</v>
      </c>
      <c r="P25" s="43">
        <f t="shared" si="14"/>
        <v>0.77587934958199212</v>
      </c>
      <c r="Q25" s="43">
        <v>4.8474513473587209</v>
      </c>
      <c r="R25" s="43">
        <v>7.6801967634295742</v>
      </c>
      <c r="S25" s="43">
        <v>0.48275945303353973</v>
      </c>
    </row>
    <row r="26" spans="1:19" s="29" customFormat="1" ht="27" customHeight="1" x14ac:dyDescent="0.25">
      <c r="A26" s="17" t="s">
        <v>76</v>
      </c>
      <c r="B26" s="43">
        <f>B14/$B$5*100</f>
        <v>19.035079844798865</v>
      </c>
      <c r="C26" s="43">
        <f t="shared" si="3"/>
        <v>19.719702797055021</v>
      </c>
      <c r="D26" s="43">
        <f t="shared" si="4"/>
        <v>18.049895999318828</v>
      </c>
      <c r="E26" s="43">
        <f t="shared" si="5"/>
        <v>17.551212577199671</v>
      </c>
      <c r="F26" s="43">
        <f t="shared" si="6"/>
        <v>15.272057977683193</v>
      </c>
      <c r="G26" s="43">
        <f t="shared" si="7"/>
        <v>20.996858007443393</v>
      </c>
      <c r="H26" s="43">
        <f t="shared" si="12"/>
        <v>15.896089993107335</v>
      </c>
      <c r="I26" s="43">
        <f t="shared" si="8"/>
        <v>15.688564309801368</v>
      </c>
      <c r="J26" s="43">
        <f t="shared" si="9"/>
        <v>16.228145185375674</v>
      </c>
      <c r="K26" s="43">
        <f t="shared" si="10"/>
        <v>17.34814683715441</v>
      </c>
      <c r="L26" s="43">
        <f t="shared" si="11"/>
        <v>19.160480295519157</v>
      </c>
      <c r="M26" s="43">
        <f t="shared" si="15"/>
        <v>14.44972321488938</v>
      </c>
      <c r="N26" s="43">
        <f>N14/$N$5*100</f>
        <v>16.675141961183151</v>
      </c>
      <c r="O26" s="43">
        <f t="shared" si="16"/>
        <v>16.50166568685087</v>
      </c>
      <c r="P26" s="43">
        <f t="shared" si="14"/>
        <v>16.936101972714514</v>
      </c>
      <c r="Q26" s="43">
        <v>16.865615633446225</v>
      </c>
      <c r="R26" s="43">
        <v>16.919148402863723</v>
      </c>
      <c r="S26" s="43">
        <v>16.78313238471101</v>
      </c>
    </row>
    <row r="27" spans="1:19" s="29" customFormat="1" ht="27" customHeight="1" x14ac:dyDescent="0.25">
      <c r="A27" s="17"/>
      <c r="B27" s="43"/>
      <c r="C27" s="43"/>
      <c r="D27" s="43"/>
      <c r="E27" s="43"/>
      <c r="F27" s="43"/>
      <c r="G27" s="43"/>
      <c r="H27" s="4"/>
      <c r="I27" s="43"/>
      <c r="J27" s="43"/>
      <c r="K27" s="43"/>
      <c r="L27" s="43"/>
      <c r="M27" s="43"/>
      <c r="N27" s="4"/>
      <c r="O27" s="43"/>
      <c r="P27" s="43"/>
      <c r="Q27" s="4"/>
      <c r="R27" s="43"/>
      <c r="S27" s="43"/>
    </row>
    <row r="28" spans="1:19" s="29" customFormat="1" ht="27" customHeight="1" x14ac:dyDescent="0.25">
      <c r="A28" s="44"/>
      <c r="B28" s="116" t="s">
        <v>77</v>
      </c>
      <c r="C28" s="116"/>
      <c r="D28" s="116"/>
      <c r="E28" s="116"/>
      <c r="F28" s="116"/>
      <c r="G28" s="116"/>
      <c r="H28" s="116"/>
      <c r="I28" s="116"/>
      <c r="J28" s="116"/>
      <c r="K28" s="116"/>
      <c r="L28" s="116"/>
      <c r="M28" s="116"/>
      <c r="N28" s="116"/>
      <c r="O28" s="116"/>
      <c r="P28" s="116"/>
      <c r="Q28" s="116"/>
      <c r="R28" s="116"/>
      <c r="S28" s="116"/>
    </row>
    <row r="29" spans="1:19" s="29" customFormat="1" ht="27" customHeight="1" x14ac:dyDescent="0.25">
      <c r="A29" s="30" t="s">
        <v>78</v>
      </c>
      <c r="B29" s="45">
        <v>47.4</v>
      </c>
      <c r="C29" s="45">
        <v>48</v>
      </c>
      <c r="D29" s="45">
        <v>46.5</v>
      </c>
      <c r="E29" s="45">
        <v>48.3</v>
      </c>
      <c r="F29" s="45">
        <v>49.1</v>
      </c>
      <c r="G29" s="45">
        <v>47.1</v>
      </c>
      <c r="H29" s="45">
        <v>47.247297656887739</v>
      </c>
      <c r="I29" s="45">
        <v>48.083680950356673</v>
      </c>
      <c r="J29" s="45">
        <v>45.909027564730565</v>
      </c>
      <c r="K29" s="45">
        <v>44.776281000312551</v>
      </c>
      <c r="L29" s="45">
        <v>46.043018688506407</v>
      </c>
      <c r="M29" s="45">
        <v>42.750416266795376</v>
      </c>
      <c r="N29" s="45">
        <v>47.5</v>
      </c>
      <c r="O29" s="45">
        <v>48.2</v>
      </c>
      <c r="P29" s="45">
        <v>46.4</v>
      </c>
      <c r="Q29" s="45">
        <v>46.4</v>
      </c>
      <c r="R29" s="45">
        <v>47.3</v>
      </c>
      <c r="S29" s="45">
        <v>45.2</v>
      </c>
    </row>
    <row r="30" spans="1:19" s="29" customFormat="1" ht="27" customHeight="1" x14ac:dyDescent="0.25">
      <c r="A30" s="46" t="s">
        <v>79</v>
      </c>
      <c r="B30" s="43">
        <v>47.1</v>
      </c>
      <c r="C30" s="43">
        <v>47.7</v>
      </c>
      <c r="D30" s="43">
        <v>46.2</v>
      </c>
      <c r="E30" s="43">
        <v>48.1</v>
      </c>
      <c r="F30" s="43">
        <v>49</v>
      </c>
      <c r="G30" s="43">
        <v>46.8</v>
      </c>
      <c r="H30" s="43">
        <v>46.916221591804394</v>
      </c>
      <c r="I30" s="43">
        <v>47.808727110741323</v>
      </c>
      <c r="J30" s="43">
        <v>45.488152126040106</v>
      </c>
      <c r="K30" s="43">
        <v>44.423369926427917</v>
      </c>
      <c r="L30" s="43">
        <v>45.705086078596288</v>
      </c>
      <c r="M30" s="43">
        <v>42.373550476625901</v>
      </c>
      <c r="N30" s="43">
        <v>47.1</v>
      </c>
      <c r="O30" s="43">
        <v>48.1</v>
      </c>
      <c r="P30" s="43">
        <v>45.6</v>
      </c>
      <c r="Q30" s="43">
        <v>46.2</v>
      </c>
      <c r="R30" s="43">
        <v>47</v>
      </c>
      <c r="S30" s="43">
        <v>45</v>
      </c>
    </row>
    <row r="31" spans="1:19" s="29" customFormat="1" ht="27" customHeight="1" x14ac:dyDescent="0.25">
      <c r="A31" s="46" t="s">
        <v>80</v>
      </c>
      <c r="B31" s="43">
        <v>10.1</v>
      </c>
      <c r="C31" s="43">
        <v>10.8</v>
      </c>
      <c r="D31" s="43">
        <v>9.1999999999999993</v>
      </c>
      <c r="E31" s="43">
        <v>11.6</v>
      </c>
      <c r="F31" s="43">
        <v>10.199999999999999</v>
      </c>
      <c r="G31" s="43">
        <v>13.5</v>
      </c>
      <c r="H31" s="43">
        <v>14.733731924554879</v>
      </c>
      <c r="I31" s="43">
        <v>14.832226890335333</v>
      </c>
      <c r="J31" s="43">
        <v>14.632163004739409</v>
      </c>
      <c r="K31" s="43">
        <v>12.054337010893583</v>
      </c>
      <c r="L31" s="43">
        <v>13.342937853890101</v>
      </c>
      <c r="M31" s="43">
        <v>10.570767670244063</v>
      </c>
      <c r="N31" s="43">
        <v>11.5</v>
      </c>
      <c r="O31" s="43">
        <v>0.6</v>
      </c>
      <c r="P31" s="43">
        <v>15.3</v>
      </c>
      <c r="Q31" s="43">
        <v>12.5</v>
      </c>
      <c r="R31" s="43">
        <v>12.1</v>
      </c>
      <c r="S31" s="43">
        <v>13.3</v>
      </c>
    </row>
    <row r="32" spans="1:19" s="29" customFormat="1" ht="27" customHeight="1" x14ac:dyDescent="0.25">
      <c r="A32" s="46"/>
      <c r="B32" s="43"/>
      <c r="C32" s="43"/>
      <c r="D32" s="43"/>
      <c r="E32" s="43"/>
      <c r="F32" s="43"/>
      <c r="G32" s="43"/>
      <c r="H32" s="4"/>
      <c r="I32" s="43"/>
      <c r="J32" s="43"/>
      <c r="K32" s="43"/>
      <c r="L32" s="43"/>
      <c r="M32" s="43"/>
      <c r="N32" s="4"/>
      <c r="O32" s="43"/>
      <c r="P32" s="43"/>
      <c r="Q32" s="4"/>
      <c r="R32" s="43"/>
      <c r="S32" s="43"/>
    </row>
    <row r="33" spans="1:20" s="29" customFormat="1" ht="27" customHeight="1" x14ac:dyDescent="0.25">
      <c r="A33" s="44"/>
      <c r="B33" s="116" t="s">
        <v>81</v>
      </c>
      <c r="C33" s="116"/>
      <c r="D33" s="116"/>
      <c r="E33" s="116"/>
      <c r="F33" s="116"/>
      <c r="G33" s="116"/>
      <c r="H33" s="116"/>
      <c r="I33" s="116"/>
      <c r="J33" s="116"/>
      <c r="K33" s="116"/>
      <c r="L33" s="116"/>
      <c r="M33" s="116"/>
      <c r="N33" s="116"/>
      <c r="O33" s="116"/>
      <c r="P33" s="116"/>
      <c r="Q33" s="116"/>
      <c r="R33" s="116"/>
      <c r="S33" s="116"/>
      <c r="T33" s="87"/>
    </row>
    <row r="34" spans="1:20" s="29" customFormat="1" ht="27" customHeight="1" x14ac:dyDescent="0.25">
      <c r="A34" s="30" t="s">
        <v>82</v>
      </c>
      <c r="B34" s="4">
        <v>1331</v>
      </c>
      <c r="C34" s="4">
        <v>1323</v>
      </c>
      <c r="D34" s="4">
        <v>1342</v>
      </c>
      <c r="E34" s="4">
        <v>1573</v>
      </c>
      <c r="F34" s="4">
        <v>1597</v>
      </c>
      <c r="G34" s="4">
        <v>1535</v>
      </c>
      <c r="H34" s="4">
        <v>1635.9780189061428</v>
      </c>
      <c r="I34" s="4">
        <v>1752.233201725425</v>
      </c>
      <c r="J34" s="4">
        <v>1448.9481118305021</v>
      </c>
      <c r="K34" s="4">
        <v>1755.027044888765</v>
      </c>
      <c r="L34" s="4">
        <v>1883.9197931836904</v>
      </c>
      <c r="M34" s="4">
        <v>1548.5283219289563</v>
      </c>
      <c r="N34" s="4">
        <v>1536</v>
      </c>
      <c r="O34" s="4">
        <v>1523</v>
      </c>
      <c r="P34" s="4">
        <v>1556</v>
      </c>
      <c r="Q34" s="4">
        <v>1789</v>
      </c>
      <c r="R34" s="4">
        <v>1927</v>
      </c>
      <c r="S34" s="4">
        <v>1575</v>
      </c>
      <c r="T34" s="105"/>
    </row>
    <row r="35" spans="1:20" s="29" customFormat="1" ht="27" customHeight="1" x14ac:dyDescent="0.25">
      <c r="A35" s="46" t="s">
        <v>79</v>
      </c>
      <c r="B35" s="41">
        <v>1317</v>
      </c>
      <c r="C35" s="41">
        <v>1305</v>
      </c>
      <c r="D35" s="41">
        <v>1335</v>
      </c>
      <c r="E35" s="41">
        <v>1557</v>
      </c>
      <c r="F35" s="41">
        <v>1587</v>
      </c>
      <c r="G35" s="41">
        <v>1512</v>
      </c>
      <c r="H35" s="41">
        <v>1623.7902171201181</v>
      </c>
      <c r="I35" s="41">
        <v>1738.9278772046769</v>
      </c>
      <c r="J35" s="41">
        <v>1438.5581668639679</v>
      </c>
      <c r="K35" s="41">
        <v>1737.2206517440009</v>
      </c>
      <c r="L35" s="41">
        <v>1864.5646504913425</v>
      </c>
      <c r="M35" s="41">
        <v>1533.2031762398606</v>
      </c>
      <c r="N35" s="41">
        <v>1516</v>
      </c>
      <c r="O35" s="41">
        <v>1507</v>
      </c>
      <c r="P35" s="41">
        <v>1530</v>
      </c>
      <c r="Q35" s="41">
        <v>1767</v>
      </c>
      <c r="R35" s="41">
        <v>1903</v>
      </c>
      <c r="S35" s="41">
        <v>1555</v>
      </c>
      <c r="T35" s="105"/>
    </row>
    <row r="36" spans="1:20" s="29" customFormat="1" ht="27" customHeight="1" x14ac:dyDescent="0.25">
      <c r="A36" s="46" t="s">
        <v>80</v>
      </c>
      <c r="B36" s="41">
        <v>552</v>
      </c>
      <c r="C36" s="41">
        <v>747</v>
      </c>
      <c r="D36" s="41">
        <v>286</v>
      </c>
      <c r="E36" s="41">
        <v>955</v>
      </c>
      <c r="F36" s="41">
        <v>614</v>
      </c>
      <c r="G36" s="41">
        <v>1460</v>
      </c>
      <c r="H36" s="41">
        <v>559.99359670310287</v>
      </c>
      <c r="I36" s="41">
        <v>725.64369983923893</v>
      </c>
      <c r="J36" s="41">
        <v>380.86910079140836</v>
      </c>
      <c r="K36" s="41">
        <v>602.46277538134063</v>
      </c>
      <c r="L36" s="41">
        <v>752.04146474942502</v>
      </c>
      <c r="M36" s="41">
        <v>429.57973984820501</v>
      </c>
      <c r="N36" s="41">
        <v>589</v>
      </c>
      <c r="O36" s="41">
        <v>683</v>
      </c>
      <c r="P36" s="41">
        <v>524</v>
      </c>
      <c r="Q36" s="41">
        <v>1412</v>
      </c>
      <c r="R36" s="41">
        <v>1318</v>
      </c>
      <c r="S36" s="41">
        <v>1630</v>
      </c>
      <c r="T36" s="87"/>
    </row>
    <row r="37" spans="1:20" s="29" customFormat="1" ht="27" customHeight="1" x14ac:dyDescent="0.25">
      <c r="A37" s="30"/>
      <c r="B37" s="4"/>
      <c r="C37" s="4"/>
      <c r="D37" s="4"/>
      <c r="E37" s="4"/>
      <c r="F37" s="4"/>
      <c r="G37" s="4"/>
      <c r="H37" s="4"/>
      <c r="I37" s="4"/>
      <c r="J37" s="4"/>
      <c r="K37" s="4"/>
      <c r="L37" s="4"/>
      <c r="M37" s="4"/>
      <c r="N37" s="4"/>
      <c r="O37" s="4"/>
      <c r="P37" s="4"/>
      <c r="Q37" s="4"/>
      <c r="R37" s="4"/>
      <c r="S37" s="4"/>
      <c r="T37" s="87"/>
    </row>
    <row r="38" spans="1:20" s="29" customFormat="1" ht="27" customHeight="1" thickBot="1" x14ac:dyDescent="0.3">
      <c r="A38" s="30" t="s">
        <v>83</v>
      </c>
      <c r="B38" s="4">
        <v>816</v>
      </c>
      <c r="C38" s="4">
        <v>800</v>
      </c>
      <c r="D38" s="4">
        <v>850</v>
      </c>
      <c r="E38" s="4">
        <v>950</v>
      </c>
      <c r="F38" s="4">
        <v>910</v>
      </c>
      <c r="G38" s="4">
        <v>1000</v>
      </c>
      <c r="H38" s="4">
        <v>850</v>
      </c>
      <c r="I38" s="4">
        <v>832</v>
      </c>
      <c r="J38" s="4">
        <v>900</v>
      </c>
      <c r="K38" s="4">
        <v>850</v>
      </c>
      <c r="L38" s="4">
        <v>800</v>
      </c>
      <c r="M38" s="4">
        <v>975</v>
      </c>
      <c r="N38" s="4">
        <v>880</v>
      </c>
      <c r="O38" s="4">
        <v>850</v>
      </c>
      <c r="P38" s="4">
        <v>950</v>
      </c>
      <c r="Q38" s="4">
        <v>900</v>
      </c>
      <c r="R38" s="4">
        <v>900</v>
      </c>
      <c r="S38" s="4">
        <v>1000</v>
      </c>
    </row>
    <row r="39" spans="1:20" ht="53.25" customHeight="1" thickBot="1" x14ac:dyDescent="0.4">
      <c r="A39" s="47"/>
      <c r="B39" s="22"/>
      <c r="C39" s="22"/>
      <c r="D39" s="22"/>
      <c r="E39" s="22"/>
      <c r="F39" s="22"/>
      <c r="G39" s="22"/>
      <c r="H39" s="22"/>
      <c r="I39" s="22"/>
      <c r="J39" s="22"/>
      <c r="K39" s="22"/>
      <c r="L39" s="22"/>
      <c r="M39" s="22"/>
      <c r="N39" s="22"/>
      <c r="O39" s="22"/>
      <c r="P39" s="22"/>
      <c r="Q39" s="22"/>
      <c r="R39" s="22"/>
      <c r="S39" s="22"/>
    </row>
    <row r="40" spans="1:20" ht="59.1" customHeight="1" thickTop="1" x14ac:dyDescent="0.35">
      <c r="A40" s="82" t="s">
        <v>95</v>
      </c>
      <c r="B40" s="83"/>
      <c r="C40" s="83"/>
      <c r="D40" s="83"/>
      <c r="E40" s="83"/>
      <c r="F40" s="83"/>
      <c r="G40" s="83"/>
      <c r="H40" s="83"/>
      <c r="I40" s="83"/>
      <c r="J40" s="83"/>
      <c r="K40" s="83"/>
      <c r="L40" s="83"/>
      <c r="M40" s="83"/>
      <c r="N40" s="83"/>
      <c r="O40" s="24"/>
      <c r="P40" s="24"/>
      <c r="Q40" s="83"/>
      <c r="R40" s="24"/>
      <c r="S40" s="24"/>
    </row>
    <row r="41" spans="1:20" ht="69" customHeight="1" x14ac:dyDescent="0.35">
      <c r="A41" s="113" t="s">
        <v>96</v>
      </c>
      <c r="B41" s="113"/>
      <c r="C41" s="113"/>
      <c r="D41" s="113"/>
      <c r="E41" s="113"/>
      <c r="F41" s="113"/>
      <c r="G41" s="113"/>
      <c r="H41" s="113"/>
      <c r="I41" s="113"/>
      <c r="J41" s="113"/>
      <c r="K41" s="113"/>
      <c r="L41" s="113"/>
      <c r="M41" s="113"/>
      <c r="N41" s="113"/>
      <c r="O41" s="24"/>
      <c r="P41" s="24"/>
      <c r="Q41" s="100"/>
      <c r="R41" s="24"/>
      <c r="S41" s="24"/>
    </row>
    <row r="42" spans="1:20" x14ac:dyDescent="0.35">
      <c r="A42" s="24"/>
      <c r="B42" s="24"/>
      <c r="C42" s="24"/>
      <c r="D42" s="24"/>
      <c r="E42" s="24"/>
      <c r="F42" s="24"/>
      <c r="G42" s="24"/>
      <c r="H42" s="24"/>
      <c r="I42" s="24"/>
      <c r="J42" s="24"/>
      <c r="K42" s="24"/>
      <c r="L42" s="24"/>
      <c r="M42" s="24"/>
      <c r="N42" s="24"/>
      <c r="O42" s="24"/>
      <c r="P42" s="24"/>
      <c r="Q42" s="24"/>
      <c r="R42" s="24"/>
      <c r="S42" s="24"/>
    </row>
    <row r="43" spans="1:20" x14ac:dyDescent="0.35">
      <c r="A43" s="24"/>
      <c r="B43" s="24"/>
      <c r="C43" s="24"/>
      <c r="D43" s="24"/>
      <c r="E43" s="24"/>
      <c r="F43" s="24"/>
      <c r="G43" s="24"/>
      <c r="H43" s="24"/>
      <c r="I43" s="24"/>
      <c r="J43" s="24"/>
      <c r="K43" s="24"/>
      <c r="L43" s="24"/>
      <c r="M43" s="24"/>
      <c r="N43" s="24"/>
      <c r="O43" s="24"/>
      <c r="P43" s="24"/>
      <c r="Q43" s="24"/>
      <c r="R43" s="24"/>
      <c r="S43" s="24"/>
    </row>
  </sheetData>
  <mergeCells count="10">
    <mergeCell ref="Q2:S2"/>
    <mergeCell ref="A41:N41"/>
    <mergeCell ref="N2:P2"/>
    <mergeCell ref="A2:A3"/>
    <mergeCell ref="K2:M2"/>
    <mergeCell ref="E2:G2"/>
    <mergeCell ref="H2:J2"/>
    <mergeCell ref="B2:D2"/>
    <mergeCell ref="B28:S28"/>
    <mergeCell ref="B33:S33"/>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S66"/>
  <sheetViews>
    <sheetView zoomScale="50" zoomScaleNormal="50" zoomScaleSheetLayoutView="70" zoomScalePageLayoutView="70" workbookViewId="0">
      <pane xSplit="1" topLeftCell="B1" activePane="topRight" state="frozen"/>
      <selection activeCell="Q2" sqref="Q2:S61"/>
      <selection pane="topRight" activeCell="Q2" sqref="Q2:S2"/>
    </sheetView>
  </sheetViews>
  <sheetFormatPr defaultColWidth="8.85546875" defaultRowHeight="24" x14ac:dyDescent="0.35"/>
  <cols>
    <col min="1" max="1" width="92.85546875" style="27" customWidth="1"/>
    <col min="2" max="16" width="19.85546875" style="28" customWidth="1"/>
    <col min="17" max="19" width="19.85546875" style="102" customWidth="1"/>
    <col min="20" max="16384" width="8.85546875" style="1"/>
  </cols>
  <sheetData>
    <row r="1" spans="1:19" ht="24.6" customHeight="1" thickBot="1" x14ac:dyDescent="0.4">
      <c r="A1" s="70" t="s">
        <v>101</v>
      </c>
      <c r="B1" s="85"/>
      <c r="C1" s="85"/>
      <c r="D1" s="85"/>
      <c r="E1" s="85"/>
      <c r="F1" s="85"/>
      <c r="G1" s="85"/>
      <c r="H1" s="85"/>
      <c r="I1" s="85"/>
      <c r="J1" s="85"/>
      <c r="K1" s="85"/>
      <c r="L1" s="85"/>
      <c r="M1" s="85"/>
      <c r="N1" s="85"/>
      <c r="O1" s="85"/>
      <c r="P1" s="85"/>
      <c r="Q1" s="107"/>
      <c r="R1" s="107"/>
      <c r="S1" s="107"/>
    </row>
    <row r="2" spans="1:19" ht="24.6" customHeight="1" thickTop="1" thickBot="1" x14ac:dyDescent="0.4">
      <c r="A2" s="117"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24.6" customHeight="1" thickTop="1" thickBot="1" x14ac:dyDescent="0.4">
      <c r="A3" s="118"/>
      <c r="B3" s="48" t="s">
        <v>1</v>
      </c>
      <c r="C3" s="48" t="s">
        <v>2</v>
      </c>
      <c r="D3" s="48" t="s">
        <v>3</v>
      </c>
      <c r="E3" s="48" t="s">
        <v>1</v>
      </c>
      <c r="F3" s="48" t="s">
        <v>2</v>
      </c>
      <c r="G3" s="48" t="s">
        <v>3</v>
      </c>
      <c r="H3" s="48" t="s">
        <v>1</v>
      </c>
      <c r="I3" s="48" t="s">
        <v>2</v>
      </c>
      <c r="J3" s="48" t="s">
        <v>3</v>
      </c>
      <c r="K3" s="48" t="s">
        <v>1</v>
      </c>
      <c r="L3" s="48" t="s">
        <v>2</v>
      </c>
      <c r="M3" s="48" t="s">
        <v>3</v>
      </c>
      <c r="N3" s="48" t="s">
        <v>1</v>
      </c>
      <c r="O3" s="48" t="s">
        <v>2</v>
      </c>
      <c r="P3" s="48" t="s">
        <v>3</v>
      </c>
      <c r="Q3" s="109" t="s">
        <v>1</v>
      </c>
      <c r="R3" s="109" t="s">
        <v>2</v>
      </c>
      <c r="S3" s="109" t="s">
        <v>3</v>
      </c>
    </row>
    <row r="4" spans="1:19" s="8" customFormat="1" ht="23.45" customHeight="1" thickTop="1" x14ac:dyDescent="0.25">
      <c r="A4" s="49" t="s">
        <v>4</v>
      </c>
      <c r="B4" s="93"/>
      <c r="C4" s="93"/>
      <c r="D4" s="93"/>
      <c r="E4" s="93"/>
      <c r="F4" s="93"/>
      <c r="G4" s="93"/>
      <c r="H4" s="93"/>
      <c r="I4" s="93"/>
      <c r="J4" s="93"/>
      <c r="K4" s="93"/>
      <c r="L4" s="93"/>
      <c r="M4" s="93"/>
      <c r="N4" s="93"/>
      <c r="O4" s="93"/>
      <c r="P4" s="93"/>
      <c r="Q4" s="51"/>
      <c r="R4" s="51"/>
      <c r="S4" s="51"/>
    </row>
    <row r="5" spans="1:19" s="8" customFormat="1" ht="23.45" customHeight="1" x14ac:dyDescent="0.25">
      <c r="A5" s="50" t="s">
        <v>84</v>
      </c>
      <c r="B5" s="51">
        <v>12288</v>
      </c>
      <c r="C5" s="51">
        <v>3048</v>
      </c>
      <c r="D5" s="51">
        <v>9240</v>
      </c>
      <c r="E5" s="51">
        <v>21398</v>
      </c>
      <c r="F5" s="51">
        <v>5932</v>
      </c>
      <c r="G5" s="51">
        <v>15465</v>
      </c>
      <c r="H5" s="51">
        <v>17555.638321000031</v>
      </c>
      <c r="I5" s="51">
        <v>4829.6058369999964</v>
      </c>
      <c r="J5" s="51">
        <v>12726.032484000025</v>
      </c>
      <c r="K5" s="51">
        <v>19818.085940000001</v>
      </c>
      <c r="L5" s="51">
        <v>7777.0674700000018</v>
      </c>
      <c r="M5" s="51">
        <v>12041.01846999999</v>
      </c>
      <c r="N5" s="51">
        <v>24227</v>
      </c>
      <c r="O5" s="51">
        <v>8877</v>
      </c>
      <c r="P5" s="51">
        <v>15351</v>
      </c>
      <c r="Q5" s="51">
        <v>14095</v>
      </c>
      <c r="R5" s="51">
        <v>4333</v>
      </c>
      <c r="S5" s="51">
        <v>9762</v>
      </c>
    </row>
    <row r="6" spans="1:19" s="8" customFormat="1" ht="23.45" customHeight="1" x14ac:dyDescent="0.25">
      <c r="A6" s="52" t="s">
        <v>17</v>
      </c>
      <c r="B6" s="93"/>
      <c r="C6" s="93"/>
      <c r="D6" s="93"/>
      <c r="E6" s="93"/>
      <c r="F6" s="93"/>
      <c r="G6" s="93"/>
      <c r="H6" s="93"/>
      <c r="I6" s="93"/>
      <c r="J6" s="93"/>
      <c r="K6" s="93"/>
      <c r="L6" s="93"/>
      <c r="M6" s="93"/>
      <c r="N6" s="93"/>
      <c r="O6" s="93"/>
      <c r="P6" s="93"/>
      <c r="Q6" s="51"/>
      <c r="R6" s="51"/>
      <c r="S6" s="51"/>
    </row>
    <row r="7" spans="1:19" s="8" customFormat="1" ht="23.45" customHeight="1" x14ac:dyDescent="0.25">
      <c r="A7" s="53" t="s">
        <v>18</v>
      </c>
      <c r="B7" s="54">
        <v>8085</v>
      </c>
      <c r="C7" s="54">
        <v>883</v>
      </c>
      <c r="D7" s="54">
        <v>7203</v>
      </c>
      <c r="E7" s="54">
        <v>15563</v>
      </c>
      <c r="F7" s="54">
        <v>2780</v>
      </c>
      <c r="G7" s="54">
        <v>12783</v>
      </c>
      <c r="H7" s="54">
        <v>10456.936296000009</v>
      </c>
      <c r="I7" s="54">
        <v>1308.110167</v>
      </c>
      <c r="J7" s="54">
        <v>9148.8261290000155</v>
      </c>
      <c r="K7" s="54">
        <v>10935.023269999989</v>
      </c>
      <c r="L7" s="54">
        <v>2842.6384599999997</v>
      </c>
      <c r="M7" s="54">
        <v>8092.3848099999987</v>
      </c>
      <c r="N7" s="54">
        <v>15743</v>
      </c>
      <c r="O7" s="54">
        <v>4742</v>
      </c>
      <c r="P7" s="54">
        <v>11002</v>
      </c>
      <c r="Q7" s="54">
        <v>8936</v>
      </c>
      <c r="R7" s="54">
        <v>1507</v>
      </c>
      <c r="S7" s="54">
        <v>7429</v>
      </c>
    </row>
    <row r="8" spans="1:19" s="8" customFormat="1" ht="23.45" customHeight="1" x14ac:dyDescent="0.25">
      <c r="A8" s="53" t="s">
        <v>19</v>
      </c>
      <c r="B8" s="54">
        <v>115</v>
      </c>
      <c r="C8" s="54">
        <v>81</v>
      </c>
      <c r="D8" s="54">
        <v>34</v>
      </c>
      <c r="E8" s="54">
        <v>394</v>
      </c>
      <c r="F8" s="54">
        <v>363</v>
      </c>
      <c r="G8" s="54">
        <v>30</v>
      </c>
      <c r="H8" s="54">
        <v>245.140108</v>
      </c>
      <c r="I8" s="54">
        <v>179.22465799999998</v>
      </c>
      <c r="J8" s="54">
        <v>65.915449999999993</v>
      </c>
      <c r="K8" s="54">
        <v>161.71726000000001</v>
      </c>
      <c r="L8" s="54">
        <v>21.495939999999997</v>
      </c>
      <c r="M8" s="54">
        <v>140.22132000000002</v>
      </c>
      <c r="N8" s="54">
        <v>253</v>
      </c>
      <c r="O8" s="54">
        <v>102</v>
      </c>
      <c r="P8" s="54">
        <v>151</v>
      </c>
      <c r="Q8" s="54">
        <v>143</v>
      </c>
      <c r="R8" s="54">
        <v>84</v>
      </c>
      <c r="S8" s="54">
        <v>59</v>
      </c>
    </row>
    <row r="9" spans="1:19" s="8" customFormat="1" ht="23.45" customHeight="1" x14ac:dyDescent="0.25">
      <c r="A9" s="53" t="s">
        <v>20</v>
      </c>
      <c r="B9" s="54">
        <v>3907</v>
      </c>
      <c r="C9" s="54">
        <v>1978</v>
      </c>
      <c r="D9" s="54">
        <v>1929</v>
      </c>
      <c r="E9" s="54">
        <v>4982</v>
      </c>
      <c r="F9" s="54">
        <v>2536</v>
      </c>
      <c r="G9" s="54">
        <v>2446</v>
      </c>
      <c r="H9" s="54">
        <v>6246.9211079999932</v>
      </c>
      <c r="I9" s="54">
        <v>3046.4070850000003</v>
      </c>
      <c r="J9" s="54">
        <v>3200.5140230000006</v>
      </c>
      <c r="K9" s="54">
        <v>8007.1430699999992</v>
      </c>
      <c r="L9" s="54">
        <v>4555.8822000000009</v>
      </c>
      <c r="M9" s="54">
        <v>3451.2608700000005</v>
      </c>
      <c r="N9" s="54">
        <v>7562</v>
      </c>
      <c r="O9" s="54">
        <v>3782</v>
      </c>
      <c r="P9" s="54">
        <v>3780</v>
      </c>
      <c r="Q9" s="54">
        <v>4626</v>
      </c>
      <c r="R9" s="54">
        <v>2618</v>
      </c>
      <c r="S9" s="54">
        <v>2008</v>
      </c>
    </row>
    <row r="10" spans="1:19" s="8" customFormat="1" ht="23.45" customHeight="1" x14ac:dyDescent="0.25">
      <c r="A10" s="53" t="s">
        <v>21</v>
      </c>
      <c r="B10" s="54">
        <v>180</v>
      </c>
      <c r="C10" s="54">
        <v>106</v>
      </c>
      <c r="D10" s="54">
        <v>74</v>
      </c>
      <c r="E10" s="80">
        <v>459</v>
      </c>
      <c r="F10" s="80">
        <v>253</v>
      </c>
      <c r="G10" s="80">
        <v>206</v>
      </c>
      <c r="H10" s="54">
        <v>606.64080899999999</v>
      </c>
      <c r="I10" s="54">
        <v>295.86392699999993</v>
      </c>
      <c r="J10" s="54">
        <v>310.776882</v>
      </c>
      <c r="K10" s="54">
        <v>714.20233999999994</v>
      </c>
      <c r="L10" s="54">
        <v>357.05086999999997</v>
      </c>
      <c r="M10" s="54">
        <v>357.15147000000002</v>
      </c>
      <c r="N10" s="54">
        <v>669</v>
      </c>
      <c r="O10" s="54">
        <v>251</v>
      </c>
      <c r="P10" s="54">
        <v>418</v>
      </c>
      <c r="Q10" s="54">
        <v>390</v>
      </c>
      <c r="R10" s="54">
        <v>124</v>
      </c>
      <c r="S10" s="54">
        <v>266</v>
      </c>
    </row>
    <row r="11" spans="1:19" s="8" customFormat="1" ht="23.45" customHeight="1" x14ac:dyDescent="0.25">
      <c r="A11" s="52" t="s">
        <v>85</v>
      </c>
      <c r="B11" s="55"/>
      <c r="C11" s="55"/>
      <c r="D11" s="55"/>
      <c r="E11" s="80"/>
      <c r="F11" s="80"/>
      <c r="G11" s="80"/>
      <c r="H11" s="58"/>
      <c r="I11" s="58"/>
      <c r="J11" s="58"/>
      <c r="K11" s="55"/>
      <c r="L11" s="55"/>
      <c r="M11" s="55"/>
      <c r="N11" s="58"/>
      <c r="O11" s="58"/>
      <c r="P11" s="58"/>
      <c r="Q11" s="58"/>
      <c r="R11" s="58"/>
      <c r="S11" s="58"/>
    </row>
    <row r="12" spans="1:19" s="8" customFormat="1" ht="23.45" customHeight="1" x14ac:dyDescent="0.25">
      <c r="A12" s="56" t="s">
        <v>86</v>
      </c>
      <c r="B12" s="54">
        <v>489</v>
      </c>
      <c r="C12" s="54">
        <v>434</v>
      </c>
      <c r="D12" s="54">
        <v>54</v>
      </c>
      <c r="E12" s="54">
        <v>1182</v>
      </c>
      <c r="F12" s="54">
        <v>1024</v>
      </c>
      <c r="G12" s="54">
        <v>159</v>
      </c>
      <c r="H12" s="58">
        <v>1086.2008310000001</v>
      </c>
      <c r="I12" s="54">
        <v>868.0292280000001</v>
      </c>
      <c r="J12" s="54">
        <v>218.17160300000006</v>
      </c>
      <c r="K12" s="54">
        <v>1442.268440000001</v>
      </c>
      <c r="L12" s="54">
        <v>1145.9550500000007</v>
      </c>
      <c r="M12" s="54">
        <v>296.31339000000008</v>
      </c>
      <c r="N12" s="58">
        <v>924</v>
      </c>
      <c r="O12" s="54">
        <v>757</v>
      </c>
      <c r="P12" s="54">
        <v>167</v>
      </c>
      <c r="Q12" s="58">
        <v>802</v>
      </c>
      <c r="R12" s="54">
        <v>683</v>
      </c>
      <c r="S12" s="54">
        <v>118</v>
      </c>
    </row>
    <row r="13" spans="1:19" s="8" customFormat="1" ht="23.45" customHeight="1" x14ac:dyDescent="0.25">
      <c r="A13" s="56" t="s">
        <v>87</v>
      </c>
      <c r="B13" s="54">
        <v>348</v>
      </c>
      <c r="C13" s="54">
        <v>253</v>
      </c>
      <c r="D13" s="54">
        <v>95</v>
      </c>
      <c r="E13" s="54">
        <v>277</v>
      </c>
      <c r="F13" s="54">
        <v>244</v>
      </c>
      <c r="G13" s="54">
        <v>33</v>
      </c>
      <c r="H13" s="58">
        <v>629.75853800000027</v>
      </c>
      <c r="I13" s="54">
        <v>540.62009</v>
      </c>
      <c r="J13" s="54">
        <v>89.138448000000011</v>
      </c>
      <c r="K13" s="54">
        <v>1265.3746600000004</v>
      </c>
      <c r="L13" s="54">
        <v>1102.5220900000004</v>
      </c>
      <c r="M13" s="54">
        <v>162.85256999999999</v>
      </c>
      <c r="N13" s="58">
        <v>1798</v>
      </c>
      <c r="O13" s="54">
        <v>1219</v>
      </c>
      <c r="P13" s="54">
        <v>579</v>
      </c>
      <c r="Q13" s="58">
        <v>390</v>
      </c>
      <c r="R13" s="54">
        <v>332</v>
      </c>
      <c r="S13" s="54">
        <v>57</v>
      </c>
    </row>
    <row r="14" spans="1:19" s="8" customFormat="1" ht="23.45" customHeight="1" x14ac:dyDescent="0.25">
      <c r="A14" s="56" t="s">
        <v>88</v>
      </c>
      <c r="B14" s="54">
        <v>11451</v>
      </c>
      <c r="C14" s="54">
        <v>2360</v>
      </c>
      <c r="D14" s="54">
        <v>9090</v>
      </c>
      <c r="E14" s="54">
        <v>19938</v>
      </c>
      <c r="F14" s="54">
        <v>4664</v>
      </c>
      <c r="G14" s="54">
        <v>15274</v>
      </c>
      <c r="H14" s="58">
        <v>15839.678952000029</v>
      </c>
      <c r="I14" s="54">
        <v>3420.9565190000008</v>
      </c>
      <c r="J14" s="54">
        <v>12418.722433000019</v>
      </c>
      <c r="K14" s="54">
        <v>17110.442839999978</v>
      </c>
      <c r="L14" s="54">
        <v>5528.5903300000018</v>
      </c>
      <c r="M14" s="54">
        <v>11581.852509999982</v>
      </c>
      <c r="N14" s="58">
        <v>21506</v>
      </c>
      <c r="O14" s="54">
        <v>6901</v>
      </c>
      <c r="P14" s="54">
        <v>14605</v>
      </c>
      <c r="Q14" s="58">
        <v>12904</v>
      </c>
      <c r="R14" s="54">
        <v>3317</v>
      </c>
      <c r="S14" s="54">
        <v>9587</v>
      </c>
    </row>
    <row r="15" spans="1:19" s="8" customFormat="1" ht="45.75" customHeight="1" x14ac:dyDescent="0.25">
      <c r="A15" s="57" t="s">
        <v>89</v>
      </c>
      <c r="B15" s="58">
        <v>7582</v>
      </c>
      <c r="C15" s="58">
        <v>500</v>
      </c>
      <c r="D15" s="58">
        <v>7082</v>
      </c>
      <c r="E15" s="58">
        <v>14818</v>
      </c>
      <c r="F15" s="58">
        <v>2323</v>
      </c>
      <c r="G15" s="58">
        <v>12496</v>
      </c>
      <c r="H15" s="58">
        <v>9547.1687610000154</v>
      </c>
      <c r="I15" s="58">
        <v>799.87638499999969</v>
      </c>
      <c r="J15" s="58">
        <v>8747.292376000014</v>
      </c>
      <c r="K15" s="58">
        <v>8456.5606899999966</v>
      </c>
      <c r="L15" s="58">
        <v>1320.5291200000001</v>
      </c>
      <c r="M15" s="58">
        <v>7136.0315699999974</v>
      </c>
      <c r="N15" s="58">
        <v>10457</v>
      </c>
      <c r="O15" s="58">
        <v>1577</v>
      </c>
      <c r="P15" s="58">
        <v>8879</v>
      </c>
      <c r="Q15" s="58">
        <v>7523</v>
      </c>
      <c r="R15" s="58">
        <v>612</v>
      </c>
      <c r="S15" s="58">
        <v>6911</v>
      </c>
    </row>
    <row r="16" spans="1:19" s="8" customFormat="1" ht="23.1" customHeight="1" x14ac:dyDescent="0.25">
      <c r="A16" s="57" t="s">
        <v>55</v>
      </c>
      <c r="B16" s="58">
        <v>2750</v>
      </c>
      <c r="C16" s="58">
        <v>1250</v>
      </c>
      <c r="D16" s="58">
        <v>1500</v>
      </c>
      <c r="E16" s="58">
        <v>1644</v>
      </c>
      <c r="F16" s="58">
        <v>864</v>
      </c>
      <c r="G16" s="58">
        <v>780</v>
      </c>
      <c r="H16" s="58">
        <v>3902.9635080000016</v>
      </c>
      <c r="I16" s="58">
        <v>1330.1435980000001</v>
      </c>
      <c r="J16" s="58">
        <v>2572.8199099999988</v>
      </c>
      <c r="K16" s="58">
        <v>5728.1319800000019</v>
      </c>
      <c r="L16" s="58">
        <v>2224.2585599999993</v>
      </c>
      <c r="M16" s="58">
        <v>3503.8734200000013</v>
      </c>
      <c r="N16" s="58">
        <v>5097</v>
      </c>
      <c r="O16" s="58">
        <v>1991</v>
      </c>
      <c r="P16" s="58">
        <v>3106</v>
      </c>
      <c r="Q16" s="58">
        <v>2138</v>
      </c>
      <c r="R16" s="58">
        <v>943</v>
      </c>
      <c r="S16" s="58">
        <v>1195</v>
      </c>
    </row>
    <row r="17" spans="1:19" s="8" customFormat="1" ht="45" x14ac:dyDescent="0.25">
      <c r="A17" s="59" t="s">
        <v>90</v>
      </c>
      <c r="B17" s="58">
        <v>76</v>
      </c>
      <c r="C17" s="58">
        <v>42</v>
      </c>
      <c r="D17" s="10">
        <v>35</v>
      </c>
      <c r="E17" s="58">
        <v>405</v>
      </c>
      <c r="F17" s="58">
        <v>381</v>
      </c>
      <c r="G17" s="10">
        <v>24</v>
      </c>
      <c r="H17" s="58">
        <v>478.52006200000005</v>
      </c>
      <c r="I17" s="58">
        <v>342.75330200000008</v>
      </c>
      <c r="J17" s="10">
        <v>135.76676</v>
      </c>
      <c r="K17" s="58">
        <v>438.16763000000003</v>
      </c>
      <c r="L17" s="58">
        <v>308.45955000000004</v>
      </c>
      <c r="M17" s="10">
        <v>129.70808</v>
      </c>
      <c r="N17" s="58">
        <v>1362</v>
      </c>
      <c r="O17" s="58">
        <v>1011</v>
      </c>
      <c r="P17" s="10">
        <v>351</v>
      </c>
      <c r="Q17" s="58">
        <v>1144</v>
      </c>
      <c r="R17" s="58">
        <v>252</v>
      </c>
      <c r="S17" s="10">
        <v>892</v>
      </c>
    </row>
    <row r="18" spans="1:19" s="8" customFormat="1" ht="23.1" customHeight="1" x14ac:dyDescent="0.25">
      <c r="A18" s="59" t="s">
        <v>65</v>
      </c>
      <c r="B18" s="58">
        <v>1042</v>
      </c>
      <c r="C18" s="58">
        <v>568</v>
      </c>
      <c r="D18" s="58">
        <v>474</v>
      </c>
      <c r="E18" s="58">
        <v>3071</v>
      </c>
      <c r="F18" s="58">
        <v>1097</v>
      </c>
      <c r="G18" s="58">
        <v>1974</v>
      </c>
      <c r="H18" s="58">
        <f t="shared" ref="H18:J18" si="0">H14-H15-H16-H17</f>
        <v>1911.0266210000123</v>
      </c>
      <c r="I18" s="58">
        <f t="shared" si="0"/>
        <v>948.18323400000099</v>
      </c>
      <c r="J18" s="58">
        <f t="shared" si="0"/>
        <v>962.84338700000626</v>
      </c>
      <c r="K18" s="58">
        <f>K14-K15-K16-K17</f>
        <v>2487.5825399999794</v>
      </c>
      <c r="L18" s="58">
        <f t="shared" ref="L18:M18" si="1">L14-L15-L16-L17</f>
        <v>1675.3431000000023</v>
      </c>
      <c r="M18" s="58">
        <f t="shared" si="1"/>
        <v>812.2394399999838</v>
      </c>
      <c r="N18" s="58">
        <f t="shared" ref="N18:P18" si="2">N14-N15-N16-N17</f>
        <v>4590</v>
      </c>
      <c r="O18" s="58">
        <f t="shared" si="2"/>
        <v>2322</v>
      </c>
      <c r="P18" s="58">
        <f t="shared" si="2"/>
        <v>2269</v>
      </c>
      <c r="Q18" s="58">
        <v>2097</v>
      </c>
      <c r="R18" s="58">
        <v>1509</v>
      </c>
      <c r="S18" s="58">
        <v>588</v>
      </c>
    </row>
    <row r="19" spans="1:19" s="8" customFormat="1" ht="23.1" customHeight="1" x14ac:dyDescent="0.25">
      <c r="A19" s="50" t="s">
        <v>91</v>
      </c>
      <c r="B19" s="51">
        <v>103978</v>
      </c>
      <c r="C19" s="51">
        <v>65362</v>
      </c>
      <c r="D19" s="51">
        <v>38616</v>
      </c>
      <c r="E19" s="51">
        <v>105402</v>
      </c>
      <c r="F19" s="51">
        <v>68866</v>
      </c>
      <c r="G19" s="51">
        <v>36536</v>
      </c>
      <c r="H19" s="51">
        <v>91349.005647002006</v>
      </c>
      <c r="I19" s="51">
        <v>61303.186198000025</v>
      </c>
      <c r="J19" s="51">
        <v>30045.819448999919</v>
      </c>
      <c r="K19" s="51">
        <v>86659.506690000242</v>
      </c>
      <c r="L19" s="51">
        <v>60327.440630000106</v>
      </c>
      <c r="M19" s="51">
        <v>26332.066060000023</v>
      </c>
      <c r="N19" s="51">
        <v>100087</v>
      </c>
      <c r="O19" s="51">
        <v>64021</v>
      </c>
      <c r="P19" s="51">
        <v>36066</v>
      </c>
      <c r="Q19" s="51">
        <v>82232</v>
      </c>
      <c r="R19" s="51">
        <v>53608</v>
      </c>
      <c r="S19" s="51">
        <v>28625</v>
      </c>
    </row>
    <row r="20" spans="1:19" s="8" customFormat="1" ht="23.1" customHeight="1" x14ac:dyDescent="0.25">
      <c r="A20" s="52" t="s">
        <v>17</v>
      </c>
      <c r="B20" s="51"/>
      <c r="C20" s="51"/>
      <c r="D20" s="51"/>
      <c r="E20" s="51"/>
      <c r="F20" s="51"/>
      <c r="G20" s="51"/>
      <c r="H20" s="51"/>
      <c r="I20" s="51"/>
      <c r="J20" s="51"/>
      <c r="K20" s="51"/>
      <c r="L20" s="51"/>
      <c r="M20" s="51"/>
      <c r="N20" s="51"/>
      <c r="O20" s="51"/>
      <c r="P20" s="51"/>
      <c r="Q20" s="51"/>
      <c r="R20" s="51"/>
      <c r="S20" s="51"/>
    </row>
    <row r="21" spans="1:19" s="8" customFormat="1" ht="23.1" customHeight="1" x14ac:dyDescent="0.25">
      <c r="A21" s="53" t="s">
        <v>18</v>
      </c>
      <c r="B21" s="54">
        <v>99321</v>
      </c>
      <c r="C21" s="54">
        <v>62964</v>
      </c>
      <c r="D21" s="54">
        <v>36357</v>
      </c>
      <c r="E21" s="54">
        <v>99007</v>
      </c>
      <c r="F21" s="54">
        <v>65430</v>
      </c>
      <c r="G21" s="54">
        <v>33577</v>
      </c>
      <c r="H21" s="54">
        <v>83200.810171001736</v>
      </c>
      <c r="I21" s="54">
        <v>57322.221911999943</v>
      </c>
      <c r="J21" s="54">
        <v>25878.588258999967</v>
      </c>
      <c r="K21" s="54">
        <v>76923.872920000416</v>
      </c>
      <c r="L21" s="54">
        <v>54873.423540000149</v>
      </c>
      <c r="M21" s="54">
        <v>22050.44938000002</v>
      </c>
      <c r="N21" s="54">
        <v>90874</v>
      </c>
      <c r="O21" s="54">
        <v>59652</v>
      </c>
      <c r="P21" s="54">
        <v>31222</v>
      </c>
      <c r="Q21" s="54">
        <v>76389</v>
      </c>
      <c r="R21" s="54">
        <v>50655</v>
      </c>
      <c r="S21" s="54">
        <v>25734</v>
      </c>
    </row>
    <row r="22" spans="1:19" s="8" customFormat="1" ht="23.1" customHeight="1" x14ac:dyDescent="0.25">
      <c r="A22" s="53" t="s">
        <v>19</v>
      </c>
      <c r="B22" s="54">
        <v>115</v>
      </c>
      <c r="C22" s="54">
        <v>81</v>
      </c>
      <c r="D22" s="54">
        <v>34</v>
      </c>
      <c r="E22" s="54">
        <v>394</v>
      </c>
      <c r="F22" s="54">
        <v>363</v>
      </c>
      <c r="G22" s="54">
        <v>30</v>
      </c>
      <c r="H22" s="54">
        <v>245.140108</v>
      </c>
      <c r="I22" s="54">
        <v>179.22465799999998</v>
      </c>
      <c r="J22" s="54">
        <v>65.915449999999993</v>
      </c>
      <c r="K22" s="54">
        <v>161.71726000000001</v>
      </c>
      <c r="L22" s="54">
        <v>21.495939999999997</v>
      </c>
      <c r="M22" s="54">
        <v>140.22132000000002</v>
      </c>
      <c r="N22" s="54">
        <v>253</v>
      </c>
      <c r="O22" s="54">
        <v>102</v>
      </c>
      <c r="P22" s="54">
        <v>151</v>
      </c>
      <c r="Q22" s="54">
        <v>143</v>
      </c>
      <c r="R22" s="54">
        <v>84</v>
      </c>
      <c r="S22" s="54">
        <v>59</v>
      </c>
    </row>
    <row r="23" spans="1:19" s="8" customFormat="1" ht="23.1" customHeight="1" x14ac:dyDescent="0.25">
      <c r="A23" s="53" t="s">
        <v>20</v>
      </c>
      <c r="B23" s="54">
        <v>3907</v>
      </c>
      <c r="C23" s="54">
        <v>1978</v>
      </c>
      <c r="D23" s="54">
        <v>1929</v>
      </c>
      <c r="E23" s="54">
        <v>4982</v>
      </c>
      <c r="F23" s="54">
        <v>2536</v>
      </c>
      <c r="G23" s="54">
        <v>2446</v>
      </c>
      <c r="H23" s="54">
        <v>6246.9211079999932</v>
      </c>
      <c r="I23" s="54">
        <v>3046.4070850000003</v>
      </c>
      <c r="J23" s="54">
        <v>3200.5140230000006</v>
      </c>
      <c r="K23" s="54">
        <v>8007.1430699999992</v>
      </c>
      <c r="L23" s="54">
        <v>4555.8822000000009</v>
      </c>
      <c r="M23" s="54">
        <v>3451.2608700000005</v>
      </c>
      <c r="N23" s="54">
        <v>7562</v>
      </c>
      <c r="O23" s="54">
        <v>3782</v>
      </c>
      <c r="P23" s="54">
        <v>3780</v>
      </c>
      <c r="Q23" s="54">
        <v>4626</v>
      </c>
      <c r="R23" s="54">
        <v>2618</v>
      </c>
      <c r="S23" s="54">
        <v>2008</v>
      </c>
    </row>
    <row r="24" spans="1:19" s="8" customFormat="1" ht="23.1" customHeight="1" x14ac:dyDescent="0.25">
      <c r="A24" s="53" t="s">
        <v>21</v>
      </c>
      <c r="B24" s="54">
        <v>635</v>
      </c>
      <c r="C24" s="54">
        <v>339</v>
      </c>
      <c r="D24" s="54">
        <v>296</v>
      </c>
      <c r="E24" s="54">
        <v>1019</v>
      </c>
      <c r="F24" s="54">
        <v>536</v>
      </c>
      <c r="G24" s="54">
        <v>483</v>
      </c>
      <c r="H24" s="54">
        <v>1656.13426</v>
      </c>
      <c r="I24" s="54">
        <v>755.33254299999987</v>
      </c>
      <c r="J24" s="54">
        <v>900.80171700000005</v>
      </c>
      <c r="K24" s="54">
        <v>1566.773439999999</v>
      </c>
      <c r="L24" s="54">
        <v>876.63894999999991</v>
      </c>
      <c r="M24" s="54">
        <v>690.13448999999991</v>
      </c>
      <c r="N24" s="54">
        <v>1398</v>
      </c>
      <c r="O24" s="54">
        <v>485</v>
      </c>
      <c r="P24" s="54">
        <v>913</v>
      </c>
      <c r="Q24" s="54">
        <v>1075</v>
      </c>
      <c r="R24" s="54">
        <v>251</v>
      </c>
      <c r="S24" s="54">
        <v>824</v>
      </c>
    </row>
    <row r="25" spans="1:19" s="8" customFormat="1" ht="23.1" customHeight="1" x14ac:dyDescent="0.25">
      <c r="A25" s="52" t="s">
        <v>85</v>
      </c>
      <c r="B25" s="55"/>
      <c r="C25" s="55"/>
      <c r="D25" s="55"/>
      <c r="E25" s="55"/>
      <c r="F25" s="55"/>
      <c r="G25" s="55"/>
      <c r="H25" s="51"/>
      <c r="I25" s="51"/>
      <c r="J25" s="51"/>
      <c r="K25" s="55"/>
      <c r="L25" s="55"/>
      <c r="M25" s="55"/>
      <c r="N25" s="51"/>
      <c r="O25" s="51"/>
      <c r="P25" s="51"/>
      <c r="Q25" s="51"/>
      <c r="R25" s="51"/>
      <c r="S25" s="51"/>
    </row>
    <row r="26" spans="1:19" s="8" customFormat="1" ht="23.1" customHeight="1" x14ac:dyDescent="0.25">
      <c r="A26" s="56" t="s">
        <v>86</v>
      </c>
      <c r="B26" s="54">
        <v>1845</v>
      </c>
      <c r="C26" s="54">
        <v>1764</v>
      </c>
      <c r="D26" s="54">
        <v>81</v>
      </c>
      <c r="E26" s="54">
        <v>1774</v>
      </c>
      <c r="F26" s="54">
        <v>1463</v>
      </c>
      <c r="G26" s="54">
        <v>312</v>
      </c>
      <c r="H26" s="54">
        <v>3474.417586</v>
      </c>
      <c r="I26" s="54">
        <v>3110.440736</v>
      </c>
      <c r="J26" s="54">
        <v>363.97684999999996</v>
      </c>
      <c r="K26" s="54">
        <v>2085.5839199999996</v>
      </c>
      <c r="L26" s="54">
        <v>1700.2685300000001</v>
      </c>
      <c r="M26" s="54">
        <v>385.31539000000004</v>
      </c>
      <c r="N26" s="54">
        <v>2204</v>
      </c>
      <c r="O26" s="54">
        <v>2002</v>
      </c>
      <c r="P26" s="54">
        <v>201</v>
      </c>
      <c r="Q26" s="54">
        <v>1998</v>
      </c>
      <c r="R26" s="54">
        <v>1444</v>
      </c>
      <c r="S26" s="54">
        <v>554</v>
      </c>
    </row>
    <row r="27" spans="1:19" s="8" customFormat="1" ht="23.1" customHeight="1" x14ac:dyDescent="0.25">
      <c r="A27" s="56" t="s">
        <v>87</v>
      </c>
      <c r="B27" s="54">
        <v>24752</v>
      </c>
      <c r="C27" s="54">
        <v>20865</v>
      </c>
      <c r="D27" s="54">
        <v>3887</v>
      </c>
      <c r="E27" s="54">
        <v>31853</v>
      </c>
      <c r="F27" s="54">
        <v>28473</v>
      </c>
      <c r="G27" s="54">
        <v>3380</v>
      </c>
      <c r="H27" s="54">
        <v>25408.32804999992</v>
      </c>
      <c r="I27" s="54">
        <v>23022.99851199994</v>
      </c>
      <c r="J27" s="54">
        <v>2385.3295379999981</v>
      </c>
      <c r="K27" s="54">
        <v>32237.471750000062</v>
      </c>
      <c r="L27" s="54">
        <v>30310.151700000046</v>
      </c>
      <c r="M27" s="54">
        <v>1927.32005</v>
      </c>
      <c r="N27" s="54">
        <v>31302</v>
      </c>
      <c r="O27" s="54">
        <v>28552</v>
      </c>
      <c r="P27" s="54">
        <v>2749</v>
      </c>
      <c r="Q27" s="54">
        <v>25822</v>
      </c>
      <c r="R27" s="54">
        <v>23383</v>
      </c>
      <c r="S27" s="54">
        <v>2440</v>
      </c>
    </row>
    <row r="28" spans="1:19" s="8" customFormat="1" ht="23.1" customHeight="1" x14ac:dyDescent="0.25">
      <c r="A28" s="56" t="s">
        <v>88</v>
      </c>
      <c r="B28" s="54">
        <v>77380</v>
      </c>
      <c r="C28" s="54">
        <v>42732</v>
      </c>
      <c r="D28" s="54">
        <v>34648</v>
      </c>
      <c r="E28" s="54">
        <v>71774</v>
      </c>
      <c r="F28" s="54">
        <v>38930</v>
      </c>
      <c r="G28" s="54">
        <v>32845</v>
      </c>
      <c r="H28" s="54">
        <v>62466.26001100029</v>
      </c>
      <c r="I28" s="54">
        <v>35169.74694999995</v>
      </c>
      <c r="J28" s="54">
        <v>27296.513060999932</v>
      </c>
      <c r="K28" s="54">
        <v>52336.451019999811</v>
      </c>
      <c r="L28" s="54">
        <v>28317.020400000001</v>
      </c>
      <c r="M28" s="54">
        <v>24019.430620000025</v>
      </c>
      <c r="N28" s="54">
        <v>66582</v>
      </c>
      <c r="O28" s="54">
        <v>33467</v>
      </c>
      <c r="P28" s="54">
        <v>33115</v>
      </c>
      <c r="Q28" s="54">
        <v>54412</v>
      </c>
      <c r="R28" s="54">
        <v>28781</v>
      </c>
      <c r="S28" s="54">
        <v>25631</v>
      </c>
    </row>
    <row r="29" spans="1:19" s="8" customFormat="1" ht="23.1" customHeight="1" x14ac:dyDescent="0.25">
      <c r="A29" s="57" t="s">
        <v>55</v>
      </c>
      <c r="B29" s="58">
        <v>19544</v>
      </c>
      <c r="C29" s="58">
        <v>11763</v>
      </c>
      <c r="D29" s="58">
        <v>7781</v>
      </c>
      <c r="E29" s="58">
        <v>20379</v>
      </c>
      <c r="F29" s="58">
        <v>14133</v>
      </c>
      <c r="G29" s="58">
        <v>6245</v>
      </c>
      <c r="H29" s="54">
        <v>20570.187861999984</v>
      </c>
      <c r="I29" s="58">
        <v>12607.639007000002</v>
      </c>
      <c r="J29" s="58">
        <v>7962.5488549999927</v>
      </c>
      <c r="K29" s="58">
        <v>20552.350430000013</v>
      </c>
      <c r="L29" s="58">
        <v>12184.848630000002</v>
      </c>
      <c r="M29" s="58">
        <v>8367.5018</v>
      </c>
      <c r="N29" s="54">
        <v>20492</v>
      </c>
      <c r="O29" s="58">
        <v>10567</v>
      </c>
      <c r="P29" s="58">
        <v>9925</v>
      </c>
      <c r="Q29" s="54">
        <v>17492</v>
      </c>
      <c r="R29" s="58">
        <v>9625</v>
      </c>
      <c r="S29" s="58">
        <v>7867</v>
      </c>
    </row>
    <row r="30" spans="1:19" s="8" customFormat="1" ht="45" x14ac:dyDescent="0.25">
      <c r="A30" s="59" t="s">
        <v>66</v>
      </c>
      <c r="B30" s="58">
        <v>8396</v>
      </c>
      <c r="C30" s="58">
        <v>702</v>
      </c>
      <c r="D30" s="58">
        <v>7693</v>
      </c>
      <c r="E30" s="58">
        <v>14818</v>
      </c>
      <c r="F30" s="58">
        <v>2323</v>
      </c>
      <c r="G30" s="58">
        <v>12496</v>
      </c>
      <c r="H30" s="54">
        <v>8651.7584520000182</v>
      </c>
      <c r="I30" s="58">
        <v>733.65640499999984</v>
      </c>
      <c r="J30" s="58">
        <v>7918.102047000003</v>
      </c>
      <c r="K30" s="58">
        <v>8340.6569899999995</v>
      </c>
      <c r="L30" s="58">
        <v>1305.6060400000001</v>
      </c>
      <c r="M30" s="58">
        <v>7035.0509499999971</v>
      </c>
      <c r="N30" s="54">
        <v>10093</v>
      </c>
      <c r="O30" s="58">
        <v>1569</v>
      </c>
      <c r="P30" s="58">
        <v>8524</v>
      </c>
      <c r="Q30" s="54">
        <v>10536</v>
      </c>
      <c r="R30" s="58">
        <v>6086</v>
      </c>
      <c r="S30" s="58">
        <v>4450</v>
      </c>
    </row>
    <row r="31" spans="1:19" s="8" customFormat="1" x14ac:dyDescent="0.25">
      <c r="A31" s="59" t="s">
        <v>56</v>
      </c>
      <c r="B31" s="58">
        <v>11556</v>
      </c>
      <c r="C31" s="58">
        <v>6614</v>
      </c>
      <c r="D31" s="58">
        <v>4942</v>
      </c>
      <c r="E31" s="58">
        <v>13706</v>
      </c>
      <c r="F31" s="58">
        <v>7689</v>
      </c>
      <c r="G31" s="58">
        <v>6017</v>
      </c>
      <c r="H31" s="54">
        <v>16951.642618000002</v>
      </c>
      <c r="I31" s="58">
        <v>12622.535755999992</v>
      </c>
      <c r="J31" s="58">
        <v>4329.1068619999933</v>
      </c>
      <c r="K31" s="58">
        <v>6463.1872799999965</v>
      </c>
      <c r="L31" s="58">
        <v>4308.855099999997</v>
      </c>
      <c r="M31" s="58">
        <v>2154.3321800000008</v>
      </c>
      <c r="N31" s="54">
        <v>8641</v>
      </c>
      <c r="O31" s="58">
        <v>4749</v>
      </c>
      <c r="P31" s="58">
        <v>3892</v>
      </c>
      <c r="Q31" s="54">
        <v>8212</v>
      </c>
      <c r="R31" s="58">
        <v>5413</v>
      </c>
      <c r="S31" s="58">
        <v>2799</v>
      </c>
    </row>
    <row r="32" spans="1:19" s="8" customFormat="1" ht="24.6" customHeight="1" x14ac:dyDescent="0.25">
      <c r="A32" s="59" t="s">
        <v>65</v>
      </c>
      <c r="B32" s="54">
        <v>37884</v>
      </c>
      <c r="C32" s="58">
        <v>23655</v>
      </c>
      <c r="D32" s="58">
        <v>14234</v>
      </c>
      <c r="E32" s="54">
        <v>22871</v>
      </c>
      <c r="F32" s="58">
        <v>14785</v>
      </c>
      <c r="G32" s="58">
        <v>8085</v>
      </c>
      <c r="H32" s="54">
        <f t="shared" ref="H32:J32" si="3">H28-H29-H30-H31</f>
        <v>16292.671079000287</v>
      </c>
      <c r="I32" s="54">
        <f t="shared" si="3"/>
        <v>9205.9157819999546</v>
      </c>
      <c r="J32" s="54">
        <f t="shared" si="3"/>
        <v>7086.7552969999415</v>
      </c>
      <c r="K32" s="54">
        <f>K28-K29-K30-K31</f>
        <v>16980.256319999804</v>
      </c>
      <c r="L32" s="58">
        <f>L28-L29-L30-L31</f>
        <v>10517.710630000001</v>
      </c>
      <c r="M32" s="58">
        <f t="shared" ref="M32" si="4">M28-M29-M30-M31</f>
        <v>6462.5456900000263</v>
      </c>
      <c r="N32" s="54">
        <f>N28-N29-N30-N31</f>
        <v>27356</v>
      </c>
      <c r="O32" s="58">
        <f t="shared" ref="O32:P32" si="5">O28-O29-O30-O31</f>
        <v>16582</v>
      </c>
      <c r="P32" s="58">
        <f t="shared" si="5"/>
        <v>10774</v>
      </c>
      <c r="Q32" s="54">
        <v>18172</v>
      </c>
      <c r="R32" s="58">
        <v>7656</v>
      </c>
      <c r="S32" s="58">
        <v>10514</v>
      </c>
    </row>
    <row r="33" spans="1:19" s="8" customFormat="1" ht="23.1" customHeight="1" x14ac:dyDescent="0.25">
      <c r="A33" s="49" t="s">
        <v>25</v>
      </c>
      <c r="B33" s="55"/>
      <c r="C33" s="55"/>
      <c r="D33" s="55"/>
      <c r="E33" s="55"/>
      <c r="F33" s="55"/>
      <c r="G33" s="55"/>
      <c r="H33" s="51"/>
      <c r="I33" s="55"/>
      <c r="J33" s="55"/>
      <c r="K33" s="55"/>
      <c r="L33" s="55"/>
      <c r="M33" s="55"/>
      <c r="N33" s="51"/>
      <c r="O33" s="55"/>
      <c r="P33" s="55"/>
      <c r="Q33" s="51"/>
      <c r="R33" s="55"/>
      <c r="S33" s="55"/>
    </row>
    <row r="34" spans="1:19" s="8" customFormat="1" ht="23.1" customHeight="1" x14ac:dyDescent="0.25">
      <c r="A34" s="50" t="s">
        <v>84</v>
      </c>
      <c r="B34" s="60">
        <f>SUM(B36:B39)</f>
        <v>99.991861979166657</v>
      </c>
      <c r="C34" s="60">
        <f t="shared" ref="C34:P34" si="6">SUM(C36:C39)</f>
        <v>100</v>
      </c>
      <c r="D34" s="60">
        <f t="shared" si="6"/>
        <v>100</v>
      </c>
      <c r="E34" s="60">
        <f t="shared" si="6"/>
        <v>100</v>
      </c>
      <c r="F34" s="60">
        <f t="shared" si="6"/>
        <v>100</v>
      </c>
      <c r="G34" s="60">
        <f t="shared" si="6"/>
        <v>100</v>
      </c>
      <c r="H34" s="60">
        <f t="shared" si="6"/>
        <v>99.999999999999844</v>
      </c>
      <c r="I34" s="60">
        <f t="shared" si="6"/>
        <v>100.00000000000009</v>
      </c>
      <c r="J34" s="60">
        <f t="shared" si="6"/>
        <v>99.999999999999943</v>
      </c>
      <c r="K34" s="60">
        <f t="shared" si="6"/>
        <v>99.999999999999943</v>
      </c>
      <c r="L34" s="60">
        <f t="shared" si="6"/>
        <v>99.999999999999972</v>
      </c>
      <c r="M34" s="60">
        <f t="shared" si="6"/>
        <v>100.00000000000007</v>
      </c>
      <c r="N34" s="60">
        <f t="shared" si="6"/>
        <v>100.00000000000001</v>
      </c>
      <c r="O34" s="60">
        <f t="shared" si="6"/>
        <v>100</v>
      </c>
      <c r="P34" s="60">
        <f t="shared" si="6"/>
        <v>99.999999999999986</v>
      </c>
      <c r="Q34" s="60">
        <v>100.00000000000003</v>
      </c>
      <c r="R34" s="60">
        <v>100</v>
      </c>
      <c r="S34" s="60">
        <v>100</v>
      </c>
    </row>
    <row r="35" spans="1:19" s="8" customFormat="1" ht="23.1" customHeight="1" x14ac:dyDescent="0.25">
      <c r="A35" s="52" t="s">
        <v>17</v>
      </c>
      <c r="B35" s="81"/>
      <c r="C35" s="81"/>
      <c r="D35" s="81"/>
      <c r="E35" s="51"/>
      <c r="F35" s="51"/>
      <c r="G35" s="51"/>
      <c r="H35" s="51"/>
      <c r="I35" s="51"/>
      <c r="J35" s="51"/>
      <c r="K35" s="51"/>
      <c r="L35" s="51"/>
      <c r="M35" s="51"/>
      <c r="N35" s="51"/>
      <c r="O35" s="51"/>
      <c r="P35" s="51"/>
      <c r="Q35" s="51"/>
      <c r="R35" s="51"/>
      <c r="S35" s="51"/>
    </row>
    <row r="36" spans="1:19" s="8" customFormat="1" ht="23.1" customHeight="1" x14ac:dyDescent="0.25">
      <c r="A36" s="53" t="s">
        <v>18</v>
      </c>
      <c r="B36" s="61">
        <f>B7/$B$5*100</f>
        <v>65.7958984375</v>
      </c>
      <c r="C36" s="61">
        <f>C7/$C$5*100</f>
        <v>28.969816272965883</v>
      </c>
      <c r="D36" s="61">
        <f>D7/$D$5*100</f>
        <v>77.954545454545453</v>
      </c>
      <c r="E36" s="61">
        <f>E7/$E$5*100</f>
        <v>72.731096364146183</v>
      </c>
      <c r="F36" s="61">
        <f>F7/$F$5*100</f>
        <v>46.864463924477413</v>
      </c>
      <c r="G36" s="61">
        <f>G7/$G$5*100</f>
        <v>82.6576139670223</v>
      </c>
      <c r="H36" s="61">
        <f>H7/H$5*100</f>
        <v>59.564546186232583</v>
      </c>
      <c r="I36" s="61">
        <f>I7/I$5*100</f>
        <v>27.085236583459121</v>
      </c>
      <c r="J36" s="61">
        <f>J7/J$5*100</f>
        <v>71.890639447152921</v>
      </c>
      <c r="K36" s="61">
        <f>K7/$K$5*100</f>
        <v>55.176989862220715</v>
      </c>
      <c r="L36" s="61">
        <f>L7/$L$5*100</f>
        <v>36.551546851888105</v>
      </c>
      <c r="M36" s="61">
        <f>M7/$M$5*100</f>
        <v>67.206813361860114</v>
      </c>
      <c r="N36" s="61">
        <f>N7/$N$5*100</f>
        <v>64.981219300780126</v>
      </c>
      <c r="O36" s="61">
        <f>O7/$O$5*100</f>
        <v>53.418947842739662</v>
      </c>
      <c r="P36" s="61">
        <f>P7/$P$5*100</f>
        <v>71.669598071786851</v>
      </c>
      <c r="Q36" s="61">
        <v>63.398368215679326</v>
      </c>
      <c r="R36" s="61">
        <v>34.779598430648512</v>
      </c>
      <c r="S36" s="61">
        <v>76.101208768694946</v>
      </c>
    </row>
    <row r="37" spans="1:19" s="8" customFormat="1" ht="23.1" customHeight="1" x14ac:dyDescent="0.25">
      <c r="A37" s="53" t="s">
        <v>19</v>
      </c>
      <c r="B37" s="61">
        <f t="shared" ref="B37:B39" si="7">B8/$B$5*100</f>
        <v>0.93587239583333337</v>
      </c>
      <c r="C37" s="61">
        <f t="shared" ref="C37:C39" si="8">C8/$C$5*100</f>
        <v>2.6574803149606301</v>
      </c>
      <c r="D37" s="61">
        <f t="shared" ref="D37:D39" si="9">D8/$D$5*100</f>
        <v>0.367965367965368</v>
      </c>
      <c r="E37" s="61">
        <f t="shared" ref="E37:E39" si="10">E8/$E$5*100</f>
        <v>1.8412935788391438</v>
      </c>
      <c r="F37" s="61">
        <f t="shared" ref="F37:F39" si="11">F8/$F$5*100</f>
        <v>6.1193526635198916</v>
      </c>
      <c r="G37" s="61">
        <f t="shared" ref="G37:G39" si="12">G8/$G$5*100</f>
        <v>0.19398642095053348</v>
      </c>
      <c r="H37" s="61">
        <f t="shared" ref="H37:J39" si="13">H8/H$5*100</f>
        <v>1.3963611206706379</v>
      </c>
      <c r="I37" s="61">
        <f t="shared" si="13"/>
        <v>3.7109582862217354</v>
      </c>
      <c r="J37" s="61">
        <f t="shared" si="13"/>
        <v>0.51795758091041388</v>
      </c>
      <c r="K37" s="61">
        <f>K8/$K$5*100</f>
        <v>0.81600847069492521</v>
      </c>
      <c r="L37" s="61">
        <f>L8/$L$5*100</f>
        <v>0.27640161388493123</v>
      </c>
      <c r="M37" s="61">
        <f>M8/$M$5*100</f>
        <v>1.1645303954093191</v>
      </c>
      <c r="N37" s="61">
        <f>N8/$N$5*100</f>
        <v>1.0442894291492963</v>
      </c>
      <c r="O37" s="61">
        <f t="shared" ref="O37:O47" si="14">O8/$O$5*100</f>
        <v>1.1490368367691788</v>
      </c>
      <c r="P37" s="61">
        <f t="shared" ref="P37:P47" si="15">P8/$P$5*100</f>
        <v>0.98364927366295352</v>
      </c>
      <c r="Q37" s="61">
        <v>1.014544164597375</v>
      </c>
      <c r="R37" s="61">
        <v>1.938610662358643</v>
      </c>
      <c r="S37" s="61">
        <v>0.60438434746978076</v>
      </c>
    </row>
    <row r="38" spans="1:19" s="8" customFormat="1" ht="23.1" customHeight="1" x14ac:dyDescent="0.25">
      <c r="A38" s="53" t="s">
        <v>20</v>
      </c>
      <c r="B38" s="61">
        <f t="shared" si="7"/>
        <v>31.795247395833332</v>
      </c>
      <c r="C38" s="61">
        <f t="shared" si="8"/>
        <v>64.895013123359576</v>
      </c>
      <c r="D38" s="61">
        <f t="shared" si="9"/>
        <v>20.876623376623378</v>
      </c>
      <c r="E38" s="61">
        <f t="shared" si="10"/>
        <v>23.282549771006636</v>
      </c>
      <c r="F38" s="61">
        <f t="shared" si="11"/>
        <v>42.751180040458529</v>
      </c>
      <c r="G38" s="61">
        <f t="shared" si="12"/>
        <v>15.816359521500162</v>
      </c>
      <c r="H38" s="61">
        <f t="shared" si="13"/>
        <v>35.583560072136109</v>
      </c>
      <c r="I38" s="61">
        <f t="shared" si="13"/>
        <v>63.077758057629296</v>
      </c>
      <c r="J38" s="61">
        <f t="shared" si="13"/>
        <v>25.149346640627314</v>
      </c>
      <c r="K38" s="61">
        <f>K9/$K$5*100</f>
        <v>40.403210957112236</v>
      </c>
      <c r="L38" s="61">
        <f>L9/$L$5*100</f>
        <v>58.580978210286759</v>
      </c>
      <c r="M38" s="61">
        <f>M9/$M$5*100</f>
        <v>28.662532813140047</v>
      </c>
      <c r="N38" s="61">
        <f t="shared" ref="N38:N47" si="16">N9/$N$5*100</f>
        <v>31.213109340818097</v>
      </c>
      <c r="O38" s="61">
        <f t="shared" si="14"/>
        <v>42.604483496676806</v>
      </c>
      <c r="P38" s="61">
        <f t="shared" si="15"/>
        <v>24.623803009575923</v>
      </c>
      <c r="Q38" s="61">
        <v>32.820148989003194</v>
      </c>
      <c r="R38" s="61">
        <v>60.42003231017771</v>
      </c>
      <c r="S38" s="61">
        <v>20.569555418971522</v>
      </c>
    </row>
    <row r="39" spans="1:19" s="8" customFormat="1" ht="23.1" customHeight="1" x14ac:dyDescent="0.25">
      <c r="A39" s="53" t="s">
        <v>21</v>
      </c>
      <c r="B39" s="61">
        <f t="shared" si="7"/>
        <v>1.46484375</v>
      </c>
      <c r="C39" s="61">
        <f t="shared" si="8"/>
        <v>3.4776902887139109</v>
      </c>
      <c r="D39" s="61">
        <f t="shared" si="9"/>
        <v>0.80086580086580084</v>
      </c>
      <c r="E39" s="61">
        <f t="shared" si="10"/>
        <v>2.1450602860080381</v>
      </c>
      <c r="F39" s="61">
        <f t="shared" si="11"/>
        <v>4.2650033715441671</v>
      </c>
      <c r="G39" s="61">
        <f t="shared" si="12"/>
        <v>1.3320400905269965</v>
      </c>
      <c r="H39" s="61">
        <f t="shared" si="13"/>
        <v>3.4555326209605095</v>
      </c>
      <c r="I39" s="61">
        <f t="shared" si="13"/>
        <v>6.1260470726899232</v>
      </c>
      <c r="J39" s="61">
        <f>J10/J$5*100</f>
        <v>2.4420563313092938</v>
      </c>
      <c r="K39" s="61">
        <f>K10/$K$5*100</f>
        <v>3.6037907099720643</v>
      </c>
      <c r="L39" s="61">
        <f>L10/$L$5*100</f>
        <v>4.5910733239401855</v>
      </c>
      <c r="M39" s="61">
        <f>M10/$M$5*100</f>
        <v>2.9661234295905894</v>
      </c>
      <c r="N39" s="61">
        <f t="shared" si="16"/>
        <v>2.761381929252487</v>
      </c>
      <c r="O39" s="61">
        <f t="shared" si="14"/>
        <v>2.8275318238143514</v>
      </c>
      <c r="P39" s="61">
        <f t="shared" si="15"/>
        <v>2.7229496449742685</v>
      </c>
      <c r="Q39" s="61">
        <v>2.7669386307201136</v>
      </c>
      <c r="R39" s="61">
        <v>2.8617585968151396</v>
      </c>
      <c r="S39" s="61">
        <v>2.7248514648637574</v>
      </c>
    </row>
    <row r="40" spans="1:19" s="8" customFormat="1" ht="23.1" customHeight="1" x14ac:dyDescent="0.25">
      <c r="A40" s="52" t="s">
        <v>85</v>
      </c>
      <c r="B40" s="94"/>
      <c r="C40" s="94"/>
      <c r="D40" s="94"/>
      <c r="E40" s="94"/>
      <c r="F40" s="94"/>
      <c r="G40" s="94"/>
      <c r="H40" s="94"/>
      <c r="I40" s="94"/>
      <c r="J40" s="94"/>
      <c r="K40" s="94"/>
      <c r="L40" s="94"/>
      <c r="M40" s="94"/>
      <c r="N40" s="94"/>
      <c r="O40" s="94"/>
      <c r="P40" s="94"/>
      <c r="Q40" s="61"/>
      <c r="R40" s="61"/>
      <c r="S40" s="61"/>
    </row>
    <row r="41" spans="1:19" s="8" customFormat="1" ht="23.1" customHeight="1" x14ac:dyDescent="0.25">
      <c r="A41" s="56" t="s">
        <v>86</v>
      </c>
      <c r="B41" s="61">
        <f>B12/$B$5*100</f>
        <v>3.9794921875</v>
      </c>
      <c r="C41" s="61">
        <f>C12/$C$5*100</f>
        <v>14.238845144356954</v>
      </c>
      <c r="D41" s="61">
        <f>D12/$D$5*100</f>
        <v>0.58441558441558439</v>
      </c>
      <c r="E41" s="61">
        <f>E12/$E$5*100</f>
        <v>5.5238807365174312</v>
      </c>
      <c r="F41" s="61">
        <f>F12/$F$5*100</f>
        <v>17.262306136210384</v>
      </c>
      <c r="G41" s="61">
        <f>G12/$G$5*100</f>
        <v>1.0281280310378274</v>
      </c>
      <c r="H41" s="61">
        <f>H12/$N$5*100</f>
        <v>4.4834310108556572</v>
      </c>
      <c r="I41" s="61">
        <f t="shared" ref="I41:I47" si="17">I12/$O$5*100</f>
        <v>9.7784074349442385</v>
      </c>
      <c r="J41" s="61">
        <f t="shared" ref="J41:J47" si="18">J12/$P$5*100</f>
        <v>1.4212207869194193</v>
      </c>
      <c r="K41" s="61">
        <f>K12/$K$5*100</f>
        <v>7.2775365106727401</v>
      </c>
      <c r="L41" s="61">
        <f>L12/$L$5*100</f>
        <v>14.735053468682334</v>
      </c>
      <c r="M41" s="61">
        <f>M12/$M$5*100</f>
        <v>2.4608665017686029</v>
      </c>
      <c r="N41" s="61">
        <f>N12/$N$5*100</f>
        <v>3.8139266108061252</v>
      </c>
      <c r="O41" s="61">
        <f t="shared" si="14"/>
        <v>8.5276557395516495</v>
      </c>
      <c r="P41" s="61">
        <f t="shared" si="15"/>
        <v>1.0878770112696241</v>
      </c>
      <c r="Q41" s="61">
        <v>5.6899609790705918</v>
      </c>
      <c r="R41" s="61">
        <v>15.762750980844681</v>
      </c>
      <c r="S41" s="61">
        <v>1.2087686949395615</v>
      </c>
    </row>
    <row r="42" spans="1:19" s="8" customFormat="1" ht="23.1" customHeight="1" x14ac:dyDescent="0.25">
      <c r="A42" s="56" t="s">
        <v>87</v>
      </c>
      <c r="B42" s="61">
        <f t="shared" ref="B42:B43" si="19">B13/$B$5*100</f>
        <v>2.83203125</v>
      </c>
      <c r="C42" s="61">
        <f t="shared" ref="C42:C43" si="20">C13/$C$5*100</f>
        <v>8.3005249343832013</v>
      </c>
      <c r="D42" s="61">
        <f t="shared" ref="D42:D43" si="21">D13/$D$5*100</f>
        <v>1.0281385281385282</v>
      </c>
      <c r="E42" s="61">
        <f t="shared" ref="E42:E43" si="22">E13/$E$5*100</f>
        <v>1.2945135059351343</v>
      </c>
      <c r="F42" s="61">
        <f t="shared" ref="F42:F43" si="23">F13/$F$5*100</f>
        <v>4.1132838840188803</v>
      </c>
      <c r="G42" s="61">
        <f t="shared" ref="G42:G43" si="24">G13/$G$5*100</f>
        <v>0.21338506304558683</v>
      </c>
      <c r="H42" s="61">
        <f>H13/$N$5*100</f>
        <v>2.5994078424897853</v>
      </c>
      <c r="I42" s="61">
        <f t="shared" si="17"/>
        <v>6.0901215500732224</v>
      </c>
      <c r="J42" s="61">
        <f t="shared" si="18"/>
        <v>0.58066867305061565</v>
      </c>
      <c r="K42" s="61">
        <f t="shared" ref="K42:K47" si="25">K13/$K$5*100</f>
        <v>6.3849488988541561</v>
      </c>
      <c r="L42" s="61">
        <f t="shared" ref="L42:L47" si="26">L13/$L$5*100</f>
        <v>14.17657869438543</v>
      </c>
      <c r="M42" s="61">
        <f t="shared" ref="M42:M47" si="27">M13/$M$5*100</f>
        <v>1.3524816892004994</v>
      </c>
      <c r="N42" s="61">
        <f>N13/$N$5*100</f>
        <v>7.4214719115036933</v>
      </c>
      <c r="O42" s="61">
        <f t="shared" si="14"/>
        <v>13.732116706094402</v>
      </c>
      <c r="P42" s="61">
        <f t="shared" si="15"/>
        <v>3.7717412546413911</v>
      </c>
      <c r="Q42" s="61">
        <v>2.7669386307201136</v>
      </c>
      <c r="R42" s="61">
        <v>7.6621278559889223</v>
      </c>
      <c r="S42" s="61">
        <v>0.58389674247080514</v>
      </c>
    </row>
    <row r="43" spans="1:19" s="8" customFormat="1" ht="23.1" customHeight="1" x14ac:dyDescent="0.25">
      <c r="A43" s="56" t="s">
        <v>88</v>
      </c>
      <c r="B43" s="61">
        <f t="shared" si="19"/>
        <v>93.1884765625</v>
      </c>
      <c r="C43" s="61">
        <f t="shared" si="20"/>
        <v>77.427821522309713</v>
      </c>
      <c r="D43" s="61">
        <f t="shared" si="21"/>
        <v>98.376623376623371</v>
      </c>
      <c r="E43" s="61">
        <f t="shared" si="22"/>
        <v>93.176932423590983</v>
      </c>
      <c r="F43" s="61">
        <f t="shared" si="23"/>
        <v>78.624409979770732</v>
      </c>
      <c r="G43" s="61">
        <f t="shared" si="24"/>
        <v>98.764953119948274</v>
      </c>
      <c r="H43" s="61">
        <f>H14/$N$5*100</f>
        <v>65.380273876253895</v>
      </c>
      <c r="I43" s="61">
        <f t="shared" si="17"/>
        <v>38.53730448349669</v>
      </c>
      <c r="J43" s="61">
        <f t="shared" si="18"/>
        <v>80.898458947299972</v>
      </c>
      <c r="K43" s="61">
        <f t="shared" si="25"/>
        <v>86.337514590472992</v>
      </c>
      <c r="L43" s="61">
        <f t="shared" si="26"/>
        <v>71.08836783693225</v>
      </c>
      <c r="M43" s="61">
        <f t="shared" si="27"/>
        <v>96.186651809030835</v>
      </c>
      <c r="N43" s="61">
        <f>N14/$N$5*100</f>
        <v>88.768729103892355</v>
      </c>
      <c r="O43" s="61">
        <f t="shared" si="14"/>
        <v>77.74022755435395</v>
      </c>
      <c r="P43" s="61">
        <f t="shared" si="15"/>
        <v>95.14038173408899</v>
      </c>
      <c r="Q43" s="61">
        <v>91.550195104647031</v>
      </c>
      <c r="R43" s="61">
        <v>76.552042464804984</v>
      </c>
      <c r="S43" s="61">
        <v>98.207334562589637</v>
      </c>
    </row>
    <row r="44" spans="1:19" s="8" customFormat="1" ht="45.75" customHeight="1" x14ac:dyDescent="0.25">
      <c r="A44" s="57" t="s">
        <v>89</v>
      </c>
      <c r="B44" s="61">
        <f>B15/$B$5*100</f>
        <v>61.702473958333336</v>
      </c>
      <c r="C44" s="61">
        <f>C15/$C$5*100</f>
        <v>16.404199475065617</v>
      </c>
      <c r="D44" s="61">
        <f>D15/$D$5*100</f>
        <v>76.645021645021643</v>
      </c>
      <c r="E44" s="61">
        <f>E15/$E$5*100</f>
        <v>69.249462566595014</v>
      </c>
      <c r="F44" s="61">
        <f>F15/$F$5*100</f>
        <v>39.160485502360082</v>
      </c>
      <c r="G44" s="61">
        <f>G15/$M$5*100</f>
        <v>103.77859672862051</v>
      </c>
      <c r="H44" s="61">
        <f t="shared" ref="H44:H47" si="28">H15/$N$5*100</f>
        <v>39.407143934453359</v>
      </c>
      <c r="I44" s="61">
        <f t="shared" si="17"/>
        <v>9.0106610904584841</v>
      </c>
      <c r="J44" s="61">
        <f t="shared" si="18"/>
        <v>56.981905908409971</v>
      </c>
      <c r="K44" s="61">
        <f t="shared" si="25"/>
        <v>42.670925515221555</v>
      </c>
      <c r="L44" s="61">
        <f t="shared" si="26"/>
        <v>16.979782226320324</v>
      </c>
      <c r="M44" s="61">
        <f>M15/$M$5*100</f>
        <v>59.264351996297563</v>
      </c>
      <c r="N44" s="61">
        <f t="shared" si="16"/>
        <v>43.162587196103516</v>
      </c>
      <c r="O44" s="61">
        <f t="shared" si="14"/>
        <v>17.765010701813676</v>
      </c>
      <c r="P44" s="61">
        <f t="shared" si="15"/>
        <v>57.839880138101748</v>
      </c>
      <c r="Q44" s="61">
        <v>53.373536715147218</v>
      </c>
      <c r="R44" s="61">
        <v>14.1241633971844</v>
      </c>
      <c r="S44" s="61">
        <v>70.794919073960244</v>
      </c>
    </row>
    <row r="45" spans="1:19" s="8" customFormat="1" ht="22.35" customHeight="1" x14ac:dyDescent="0.25">
      <c r="A45" s="57" t="s">
        <v>55</v>
      </c>
      <c r="B45" s="61">
        <f>B16/$B$5*100</f>
        <v>22.379557291666664</v>
      </c>
      <c r="C45" s="61">
        <f>C16/$C$5*100</f>
        <v>41.01049868766404</v>
      </c>
      <c r="D45" s="61">
        <f t="shared" ref="D45:D47" si="29">D16/$D$5*100</f>
        <v>16.233766233766232</v>
      </c>
      <c r="E45" s="61">
        <f t="shared" ref="E45:E47" si="30">E16/$E$5*100</f>
        <v>7.6829610243948032</v>
      </c>
      <c r="F45" s="61">
        <f t="shared" ref="F45:F47" si="31">F16/$F$5*100</f>
        <v>14.565070802427513</v>
      </c>
      <c r="G45" s="61">
        <f t="shared" ref="G45:G47" si="32">G16/$M$5*100</f>
        <v>6.477857350217989</v>
      </c>
      <c r="H45" s="61">
        <f t="shared" si="28"/>
        <v>16.109974441738565</v>
      </c>
      <c r="I45" s="61">
        <f t="shared" si="17"/>
        <v>14.984156787202885</v>
      </c>
      <c r="J45" s="61">
        <f t="shared" si="18"/>
        <v>16.759949905543607</v>
      </c>
      <c r="K45" s="61">
        <f t="shared" si="25"/>
        <v>28.903558079938378</v>
      </c>
      <c r="L45" s="61">
        <f t="shared" si="26"/>
        <v>28.60022198058671</v>
      </c>
      <c r="M45" s="61">
        <f>M16/$M$5*100</f>
        <v>29.099477164077502</v>
      </c>
      <c r="N45" s="61">
        <f t="shared" si="16"/>
        <v>21.038510752466259</v>
      </c>
      <c r="O45" s="61">
        <f t="shared" si="14"/>
        <v>22.428748451053284</v>
      </c>
      <c r="P45" s="61">
        <f t="shared" si="15"/>
        <v>20.233209562894924</v>
      </c>
      <c r="Q45" s="61">
        <v>15.168499467896417</v>
      </c>
      <c r="R45" s="61">
        <v>21.763212554811908</v>
      </c>
      <c r="S45" s="61">
        <v>12.241343986887934</v>
      </c>
    </row>
    <row r="46" spans="1:19" s="8" customFormat="1" ht="22.35" customHeight="1" x14ac:dyDescent="0.25">
      <c r="A46" s="59" t="s">
        <v>90</v>
      </c>
      <c r="B46" s="61">
        <f>B17/$B$5*100</f>
        <v>0.61848958333333326</v>
      </c>
      <c r="C46" s="61">
        <f>C17/$C$5*100</f>
        <v>1.3779527559055118</v>
      </c>
      <c r="D46" s="61">
        <f t="shared" si="29"/>
        <v>0.37878787878787878</v>
      </c>
      <c r="E46" s="61">
        <f t="shared" si="30"/>
        <v>1.8927002523600336</v>
      </c>
      <c r="F46" s="61">
        <f t="shared" si="31"/>
        <v>6.422791638570466</v>
      </c>
      <c r="G46" s="61">
        <f t="shared" si="32"/>
        <v>0.19931868769901503</v>
      </c>
      <c r="H46" s="61">
        <f t="shared" si="28"/>
        <v>1.9751519461757545</v>
      </c>
      <c r="I46" s="61">
        <f t="shared" si="17"/>
        <v>3.8611389208065798</v>
      </c>
      <c r="J46" s="61">
        <f t="shared" si="18"/>
        <v>0.88441638981173865</v>
      </c>
      <c r="K46" s="61">
        <f t="shared" si="25"/>
        <v>2.2109482788931736</v>
      </c>
      <c r="L46" s="61">
        <f t="shared" si="26"/>
        <v>3.9662707208067971</v>
      </c>
      <c r="M46" s="61">
        <f>M17/$M$5*100</f>
        <v>1.0772185120649524</v>
      </c>
      <c r="N46" s="61">
        <f t="shared" si="16"/>
        <v>5.6218268873570807</v>
      </c>
      <c r="O46" s="61">
        <f t="shared" si="14"/>
        <v>11.388982764447448</v>
      </c>
      <c r="P46" s="61">
        <f t="shared" si="15"/>
        <v>2.2864959937463358</v>
      </c>
      <c r="Q46" s="61">
        <v>8.1163533167789996</v>
      </c>
      <c r="R46" s="61">
        <v>5.8158319870759287</v>
      </c>
      <c r="S46" s="61">
        <v>9.1374718295431272</v>
      </c>
    </row>
    <row r="47" spans="1:19" s="8" customFormat="1" ht="22.35" customHeight="1" x14ac:dyDescent="0.25">
      <c r="A47" s="59" t="s">
        <v>65</v>
      </c>
      <c r="B47" s="61">
        <f>B18/$B$5*100</f>
        <v>8.4798177083333321</v>
      </c>
      <c r="C47" s="61">
        <f>C18/$C$5*100</f>
        <v>18.635170603674542</v>
      </c>
      <c r="D47" s="61">
        <f t="shared" si="29"/>
        <v>5.1298701298701301</v>
      </c>
      <c r="E47" s="61">
        <f t="shared" si="30"/>
        <v>14.351808580241144</v>
      </c>
      <c r="F47" s="61">
        <f t="shared" si="31"/>
        <v>18.492919757248821</v>
      </c>
      <c r="G47" s="61">
        <f t="shared" si="32"/>
        <v>16.39396206324399</v>
      </c>
      <c r="H47" s="61">
        <f t="shared" si="28"/>
        <v>7.888003553886211</v>
      </c>
      <c r="I47" s="61">
        <f t="shared" si="17"/>
        <v>10.681347685028737</v>
      </c>
      <c r="J47" s="61">
        <f t="shared" si="18"/>
        <v>6.2721867435346637</v>
      </c>
      <c r="K47" s="61">
        <f t="shared" si="25"/>
        <v>12.552082716419886</v>
      </c>
      <c r="L47" s="61">
        <f t="shared" si="26"/>
        <v>21.542092909218415</v>
      </c>
      <c r="M47" s="61">
        <f t="shared" si="27"/>
        <v>6.7456041365908188</v>
      </c>
      <c r="N47" s="61">
        <f t="shared" si="16"/>
        <v>18.945804267965492</v>
      </c>
      <c r="O47" s="61">
        <f t="shared" si="14"/>
        <v>26.157485637039539</v>
      </c>
      <c r="P47" s="61">
        <f t="shared" si="15"/>
        <v>14.780796039345971</v>
      </c>
      <c r="Q47" s="61">
        <v>14.877616175948919</v>
      </c>
      <c r="R47" s="61">
        <v>34.825755827371339</v>
      </c>
      <c r="S47" s="61">
        <v>6.0233558696988325</v>
      </c>
    </row>
    <row r="48" spans="1:19" s="8" customFormat="1" ht="22.35" customHeight="1" x14ac:dyDescent="0.25">
      <c r="A48" s="50" t="s">
        <v>91</v>
      </c>
      <c r="B48" s="62">
        <f>SUM(B50:B53)</f>
        <v>100.00000000000001</v>
      </c>
      <c r="C48" s="62">
        <f t="shared" ref="C48:P48" si="33">SUM(C50:C53)</f>
        <v>99.999999999999986</v>
      </c>
      <c r="D48" s="62">
        <f t="shared" si="33"/>
        <v>100</v>
      </c>
      <c r="E48" s="62">
        <f t="shared" si="33"/>
        <v>99.999999999999986</v>
      </c>
      <c r="F48" s="62">
        <f t="shared" si="33"/>
        <v>99.998547904626378</v>
      </c>
      <c r="G48" s="62">
        <f t="shared" si="33"/>
        <v>100</v>
      </c>
      <c r="H48" s="62">
        <f>SUM(H50:H53)</f>
        <v>99.999999999999687</v>
      </c>
      <c r="I48" s="62">
        <f t="shared" si="33"/>
        <v>99.999999999999872</v>
      </c>
      <c r="J48" s="62">
        <f t="shared" si="33"/>
        <v>100.00000000000017</v>
      </c>
      <c r="K48" s="62">
        <f t="shared" si="33"/>
        <v>100.0000000000002</v>
      </c>
      <c r="L48" s="62">
        <f t="shared" si="33"/>
        <v>100.00000000000009</v>
      </c>
      <c r="M48" s="62">
        <f t="shared" si="33"/>
        <v>99.999999999999986</v>
      </c>
      <c r="N48" s="62">
        <f t="shared" si="33"/>
        <v>100</v>
      </c>
      <c r="O48" s="62">
        <f t="shared" si="33"/>
        <v>100.00000000000001</v>
      </c>
      <c r="P48" s="62">
        <f t="shared" si="33"/>
        <v>100</v>
      </c>
      <c r="Q48" s="62">
        <v>100.0012160716023</v>
      </c>
      <c r="R48" s="62">
        <v>99.999999999999986</v>
      </c>
      <c r="S48" s="62">
        <v>99.999999999999986</v>
      </c>
    </row>
    <row r="49" spans="1:19" s="8" customFormat="1" ht="22.35" customHeight="1" x14ac:dyDescent="0.25">
      <c r="A49" s="52" t="s">
        <v>17</v>
      </c>
      <c r="B49" s="62"/>
      <c r="C49" s="62"/>
      <c r="D49" s="62"/>
      <c r="E49" s="62"/>
      <c r="F49" s="62"/>
      <c r="G49" s="62"/>
      <c r="H49" s="95"/>
      <c r="I49" s="95"/>
      <c r="J49" s="95"/>
      <c r="K49" s="62"/>
      <c r="L49" s="62"/>
      <c r="M49" s="62"/>
      <c r="N49" s="62"/>
      <c r="O49" s="62"/>
      <c r="P49" s="62"/>
      <c r="Q49" s="62"/>
      <c r="R49" s="62"/>
      <c r="S49" s="62"/>
    </row>
    <row r="50" spans="1:19" ht="22.35" customHeight="1" x14ac:dyDescent="0.35">
      <c r="A50" s="53" t="s">
        <v>18</v>
      </c>
      <c r="B50" s="61">
        <f>B21/$B$19*100</f>
        <v>95.521167939371793</v>
      </c>
      <c r="C50" s="61">
        <f>C21/$C$19*100</f>
        <v>96.33120161561763</v>
      </c>
      <c r="D50" s="61">
        <f>D21/$D$19*100</f>
        <v>94.150093225605971</v>
      </c>
      <c r="E50" s="61">
        <f>E21/$E$19*100</f>
        <v>93.932752699189763</v>
      </c>
      <c r="F50" s="61">
        <f>F21/$F$19*100</f>
        <v>95.010600296227452</v>
      </c>
      <c r="G50" s="61">
        <f>G21/$G$19*100</f>
        <v>91.901138603021678</v>
      </c>
      <c r="H50" s="61">
        <f>H21/H$19*100</f>
        <v>91.080148690958751</v>
      </c>
      <c r="I50" s="61">
        <f t="shared" ref="I50:J50" si="34">I21/I$19*100</f>
        <v>93.506105419802864</v>
      </c>
      <c r="J50" s="61">
        <f t="shared" si="34"/>
        <v>86.130412595091798</v>
      </c>
      <c r="K50" s="61">
        <f>K21/$K$19*100</f>
        <v>88.765648291968375</v>
      </c>
      <c r="L50" s="61">
        <f>L21/$L$19*100</f>
        <v>90.959309672275836</v>
      </c>
      <c r="M50" s="61">
        <f>M21/$M$19*100</f>
        <v>83.739913646563295</v>
      </c>
      <c r="N50" s="61">
        <f>N21/$N$19*100</f>
        <v>90.795008342741809</v>
      </c>
      <c r="O50" s="61">
        <f>O21/$O$19*100</f>
        <v>93.175676731072627</v>
      </c>
      <c r="P50" s="61">
        <f>P21/$P$19*100</f>
        <v>86.569067820107577</v>
      </c>
      <c r="Q50" s="61">
        <v>92.894493627784797</v>
      </c>
      <c r="R50" s="61">
        <v>94.491493806894482</v>
      </c>
      <c r="S50" s="61">
        <v>89.9004366812227</v>
      </c>
    </row>
    <row r="51" spans="1:19" ht="22.35" customHeight="1" x14ac:dyDescent="0.35">
      <c r="A51" s="53" t="s">
        <v>19</v>
      </c>
      <c r="B51" s="61">
        <f t="shared" ref="B51:B53" si="35">B22/$B$19*100</f>
        <v>0.11060031929831311</v>
      </c>
      <c r="C51" s="61">
        <f t="shared" ref="C51:C53" si="36">C22/$C$19*100</f>
        <v>0.12392521648664362</v>
      </c>
      <c r="D51" s="61">
        <f t="shared" ref="D51:D53" si="37">D22/$D$19*100</f>
        <v>8.804640563496996E-2</v>
      </c>
      <c r="E51" s="61">
        <f t="shared" ref="E51:E53" si="38">E22/$E$19*100</f>
        <v>0.37380694863475072</v>
      </c>
      <c r="F51" s="61">
        <f t="shared" ref="F51:F53" si="39">F22/$F$19*100</f>
        <v>0.52711062062556269</v>
      </c>
      <c r="G51" s="61">
        <f t="shared" ref="G51:G53" si="40">G22/$G$19*100</f>
        <v>8.2110794832493977E-2</v>
      </c>
      <c r="H51" s="61">
        <f t="shared" ref="H51:J53" si="41">H22/H$19*100</f>
        <v>0.26835552972222776</v>
      </c>
      <c r="I51" s="61">
        <f t="shared" si="41"/>
        <v>0.29235781876186895</v>
      </c>
      <c r="J51" s="61">
        <f t="shared" si="41"/>
        <v>0.21938309957525223</v>
      </c>
      <c r="K51" s="61">
        <f t="shared" ref="K51:K60" si="42">K22/$K$19*100</f>
        <v>0.18661225545455451</v>
      </c>
      <c r="L51" s="61">
        <f t="shared" ref="L51:L61" si="43">L22/$L$19*100</f>
        <v>3.5632109990938889E-2</v>
      </c>
      <c r="M51" s="61">
        <f t="shared" ref="M51:M61" si="44">M22/$M$19*100</f>
        <v>0.53251165206897511</v>
      </c>
      <c r="N51" s="61">
        <f t="shared" ref="N51" si="45">N22/$N$19*100</f>
        <v>0.25278008132924357</v>
      </c>
      <c r="O51" s="61">
        <f t="shared" ref="O51:O61" si="46">O22/$O$19*100</f>
        <v>0.15932272223176772</v>
      </c>
      <c r="P51" s="61">
        <f t="shared" ref="P51:P61" si="47">P22/$P$19*100</f>
        <v>0.41867687018244332</v>
      </c>
      <c r="Q51" s="61">
        <v>0.17389823912831989</v>
      </c>
      <c r="R51" s="61">
        <v>0.1566930308909118</v>
      </c>
      <c r="S51" s="61">
        <v>0.20611353711790392</v>
      </c>
    </row>
    <row r="52" spans="1:19" ht="22.35" customHeight="1" x14ac:dyDescent="0.35">
      <c r="A52" s="53" t="s">
        <v>20</v>
      </c>
      <c r="B52" s="61">
        <f t="shared" si="35"/>
        <v>3.7575256304218199</v>
      </c>
      <c r="C52" s="61">
        <f t="shared" si="36"/>
        <v>3.0262231877849515</v>
      </c>
      <c r="D52" s="61">
        <f t="shared" si="37"/>
        <v>4.9953387197016781</v>
      </c>
      <c r="E52" s="61">
        <f t="shared" si="38"/>
        <v>4.7266655281683461</v>
      </c>
      <c r="F52" s="61">
        <f t="shared" si="39"/>
        <v>3.682513867510818</v>
      </c>
      <c r="G52" s="61">
        <f t="shared" si="40"/>
        <v>6.6947668053426748</v>
      </c>
      <c r="H52" s="61">
        <f t="shared" si="41"/>
        <v>6.8385211899731404</v>
      </c>
      <c r="I52" s="61">
        <f t="shared" si="41"/>
        <v>4.9694106847245525</v>
      </c>
      <c r="J52" s="61">
        <f t="shared" si="41"/>
        <v>10.652110948188936</v>
      </c>
      <c r="K52" s="61">
        <f t="shared" si="42"/>
        <v>9.2397745796583841</v>
      </c>
      <c r="L52" s="61">
        <f t="shared" si="43"/>
        <v>7.5519235565488518</v>
      </c>
      <c r="M52" s="61">
        <f t="shared" si="44"/>
        <v>13.106684686784495</v>
      </c>
      <c r="N52" s="61">
        <f t="shared" ref="N52" si="48">N23/$N$19*100</f>
        <v>7.5554267787025289</v>
      </c>
      <c r="O52" s="61">
        <f t="shared" si="46"/>
        <v>5.9074366223582881</v>
      </c>
      <c r="P52" s="61">
        <f t="shared" si="47"/>
        <v>10.480785227083681</v>
      </c>
      <c r="Q52" s="61">
        <v>5.6255472322210327</v>
      </c>
      <c r="R52" s="61">
        <v>4.8835994627667505</v>
      </c>
      <c r="S52" s="61">
        <v>7.0148471615720522</v>
      </c>
    </row>
    <row r="53" spans="1:19" ht="22.35" customHeight="1" x14ac:dyDescent="0.35">
      <c r="A53" s="53" t="s">
        <v>21</v>
      </c>
      <c r="B53" s="61">
        <f t="shared" si="35"/>
        <v>0.61070611090807669</v>
      </c>
      <c r="C53" s="61">
        <f t="shared" si="36"/>
        <v>0.51864998011076779</v>
      </c>
      <c r="D53" s="61">
        <f t="shared" si="37"/>
        <v>0.76652164905738562</v>
      </c>
      <c r="E53" s="61">
        <f t="shared" si="38"/>
        <v>0.96677482400713455</v>
      </c>
      <c r="F53" s="61">
        <f t="shared" si="39"/>
        <v>0.7783231202625388</v>
      </c>
      <c r="G53" s="61">
        <f t="shared" si="40"/>
        <v>1.3219837968031529</v>
      </c>
      <c r="H53" s="61">
        <f t="shared" si="41"/>
        <v>1.8129745893455742</v>
      </c>
      <c r="I53" s="61">
        <f t="shared" si="41"/>
        <v>1.2321260767105806</v>
      </c>
      <c r="J53" s="61">
        <f t="shared" si="41"/>
        <v>2.9980933571441781</v>
      </c>
      <c r="K53" s="61">
        <f t="shared" si="42"/>
        <v>1.8079648729188891</v>
      </c>
      <c r="L53" s="61">
        <f t="shared" si="43"/>
        <v>1.453134661184446</v>
      </c>
      <c r="M53" s="61">
        <f t="shared" si="44"/>
        <v>2.6208900145832286</v>
      </c>
      <c r="N53" s="61">
        <f t="shared" ref="N53" si="49">N24/$N$19*100</f>
        <v>1.3967847972264131</v>
      </c>
      <c r="O53" s="61">
        <f t="shared" si="46"/>
        <v>0.75756392433732678</v>
      </c>
      <c r="P53" s="61">
        <f t="shared" si="47"/>
        <v>2.5314700826262961</v>
      </c>
      <c r="Q53" s="61">
        <v>1.307276972468139</v>
      </c>
      <c r="R53" s="61">
        <v>0.46821369944784363</v>
      </c>
      <c r="S53" s="61">
        <v>2.878602620087336</v>
      </c>
    </row>
    <row r="54" spans="1:19" ht="22.35" customHeight="1" x14ac:dyDescent="0.35">
      <c r="A54" s="52" t="s">
        <v>85</v>
      </c>
      <c r="B54" s="94"/>
      <c r="C54" s="94"/>
      <c r="D54" s="94"/>
      <c r="E54" s="94"/>
      <c r="F54" s="94"/>
      <c r="G54" s="94"/>
      <c r="H54" s="94"/>
      <c r="I54" s="94"/>
      <c r="J54" s="94"/>
      <c r="K54" s="94"/>
      <c r="L54" s="94"/>
      <c r="M54" s="94"/>
      <c r="N54" s="94"/>
      <c r="O54" s="94"/>
      <c r="P54" s="94"/>
      <c r="Q54" s="61"/>
      <c r="R54" s="61"/>
      <c r="S54" s="61"/>
    </row>
    <row r="55" spans="1:19" ht="22.35" customHeight="1" x14ac:dyDescent="0.35">
      <c r="A55" s="56" t="s">
        <v>86</v>
      </c>
      <c r="B55" s="61">
        <f>B26/$B$19*100</f>
        <v>1.7744138183077189</v>
      </c>
      <c r="C55" s="61">
        <f>C26/$C$19*100</f>
        <v>2.6988158257091275</v>
      </c>
      <c r="D55" s="61">
        <f>D26/$D$19*100</f>
        <v>0.20975761342448723</v>
      </c>
      <c r="E55" s="61">
        <f>E26/$E$19*100</f>
        <v>1.6830800174569744</v>
      </c>
      <c r="F55" s="61">
        <f>F26/$F$19*100</f>
        <v>2.124415531612116</v>
      </c>
      <c r="G55" s="61">
        <f>G26/$G$19*100</f>
        <v>0.85395226625793741</v>
      </c>
      <c r="H55" s="61">
        <f>H26/H$19*100</f>
        <v>3.8034541934984132</v>
      </c>
      <c r="I55" s="61">
        <f t="shared" ref="I55:J55" si="50">I26/I$19*100</f>
        <v>5.0738647187990304</v>
      </c>
      <c r="J55" s="61">
        <f t="shared" si="50"/>
        <v>1.2114059682007274</v>
      </c>
      <c r="K55" s="61">
        <f t="shared" si="42"/>
        <v>2.4066418096061675</v>
      </c>
      <c r="L55" s="61">
        <f>L26/$L$19*100</f>
        <v>2.8183999059865257</v>
      </c>
      <c r="M55" s="61">
        <f t="shared" si="44"/>
        <v>1.4632934199770866</v>
      </c>
      <c r="N55" s="61">
        <f t="shared" ref="N55" si="51">N26/$N$19*100</f>
        <v>2.2020841867575207</v>
      </c>
      <c r="O55" s="61">
        <f t="shared" si="46"/>
        <v>3.1270989206666564</v>
      </c>
      <c r="P55" s="61">
        <f t="shared" si="47"/>
        <v>0.5573115954084179</v>
      </c>
      <c r="Q55" s="61">
        <v>2.4297110613872945</v>
      </c>
      <c r="R55" s="61">
        <v>2.6936278167437697</v>
      </c>
      <c r="S55" s="61">
        <v>1.9353711790393013</v>
      </c>
    </row>
    <row r="56" spans="1:19" ht="22.35" customHeight="1" x14ac:dyDescent="0.35">
      <c r="A56" s="56" t="s">
        <v>87</v>
      </c>
      <c r="B56" s="61">
        <f t="shared" ref="B56:B57" si="52">B27/$B$19*100</f>
        <v>23.805035680624748</v>
      </c>
      <c r="C56" s="61">
        <f t="shared" ref="C56:C57" si="53">C27/$C$19*100</f>
        <v>31.922217802392826</v>
      </c>
      <c r="D56" s="61">
        <f t="shared" ref="D56:D57" si="54">D27/$D$19*100</f>
        <v>10.065775844209654</v>
      </c>
      <c r="E56" s="61">
        <f t="shared" ref="E56:E57" si="55">E27/$E$19*100</f>
        <v>30.220489174778471</v>
      </c>
      <c r="F56" s="61">
        <f t="shared" ref="F56:F57" si="56">F27/$F$19*100</f>
        <v>41.345511573200127</v>
      </c>
      <c r="G56" s="61">
        <f t="shared" ref="G56:G57" si="57">G27/$G$19*100</f>
        <v>9.2511495511276554</v>
      </c>
      <c r="H56" s="61">
        <f t="shared" ref="H56:J56" si="58">H27/H$19*100</f>
        <v>27.814564449869085</v>
      </c>
      <c r="I56" s="61">
        <f>I27/I$19*100</f>
        <v>37.555957430400333</v>
      </c>
      <c r="J56" s="61">
        <f t="shared" si="58"/>
        <v>7.9389731474918861</v>
      </c>
      <c r="K56" s="61">
        <f t="shared" si="42"/>
        <v>37.200156083648686</v>
      </c>
      <c r="L56" s="61">
        <f t="shared" si="43"/>
        <v>50.242727660034646</v>
      </c>
      <c r="M56" s="61">
        <f t="shared" si="44"/>
        <v>7.3192891344280575</v>
      </c>
      <c r="N56" s="61">
        <f t="shared" ref="N56" si="59">N27/$N$19*100</f>
        <v>31.274790931889257</v>
      </c>
      <c r="O56" s="61">
        <f t="shared" si="46"/>
        <v>44.597866325112072</v>
      </c>
      <c r="P56" s="61">
        <f t="shared" si="47"/>
        <v>7.6221371929240833</v>
      </c>
      <c r="Q56" s="61">
        <v>31.401400914485844</v>
      </c>
      <c r="R56" s="61">
        <v>43.618489777645124</v>
      </c>
      <c r="S56" s="61">
        <v>8.5240174672489086</v>
      </c>
    </row>
    <row r="57" spans="1:19" ht="22.35" customHeight="1" x14ac:dyDescent="0.35">
      <c r="A57" s="56" t="s">
        <v>88</v>
      </c>
      <c r="B57" s="61">
        <f t="shared" si="52"/>
        <v>74.41958875916059</v>
      </c>
      <c r="C57" s="61">
        <f t="shared" si="53"/>
        <v>65.377436430953765</v>
      </c>
      <c r="D57" s="61">
        <f t="shared" si="54"/>
        <v>89.72446654236586</v>
      </c>
      <c r="E57" s="61">
        <f t="shared" si="55"/>
        <v>68.095482059163956</v>
      </c>
      <c r="F57" s="61">
        <f t="shared" si="56"/>
        <v>56.530072895187757</v>
      </c>
      <c r="G57" s="61">
        <f t="shared" si="57"/>
        <v>89.897635209108827</v>
      </c>
      <c r="H57" s="61">
        <f>H28/H$19*100</f>
        <v>68.381981356630533</v>
      </c>
      <c r="I57" s="61">
        <f t="shared" ref="I57:J57" si="60">I28/I$19*100</f>
        <v>57.370177850800417</v>
      </c>
      <c r="J57" s="61">
        <f t="shared" si="60"/>
        <v>90.849620884307427</v>
      </c>
      <c r="K57" s="61">
        <f t="shared" si="42"/>
        <v>60.393202106744724</v>
      </c>
      <c r="L57" s="61">
        <f t="shared" si="43"/>
        <v>46.938872433978723</v>
      </c>
      <c r="M57" s="61">
        <f t="shared" si="44"/>
        <v>91.217417445594862</v>
      </c>
      <c r="N57" s="61">
        <f t="shared" ref="N57" si="61">N28/$N$19*100</f>
        <v>66.524124012109468</v>
      </c>
      <c r="O57" s="61">
        <f t="shared" si="46"/>
        <v>52.275034754221274</v>
      </c>
      <c r="P57" s="61">
        <f t="shared" si="47"/>
        <v>91.817778517162978</v>
      </c>
      <c r="Q57" s="61">
        <v>66.168888024126858</v>
      </c>
      <c r="R57" s="61">
        <v>53.687882405611099</v>
      </c>
      <c r="S57" s="61">
        <v>89.540611353711782</v>
      </c>
    </row>
    <row r="58" spans="1:19" ht="22.35" customHeight="1" x14ac:dyDescent="0.35">
      <c r="A58" s="57" t="s">
        <v>55</v>
      </c>
      <c r="B58" s="61">
        <f>B29/$B$19*100</f>
        <v>18.796283829271577</v>
      </c>
      <c r="C58" s="61">
        <f>C29/$C$19*100</f>
        <v>17.996695327560357</v>
      </c>
      <c r="D58" s="61">
        <f>D29/$D$19*100</f>
        <v>20.149678889579448</v>
      </c>
      <c r="E58" s="61">
        <f>E29/$E$19*100</f>
        <v>19.334547731542095</v>
      </c>
      <c r="F58" s="61">
        <f>F29/$F$19*100</f>
        <v>20.522463915429963</v>
      </c>
      <c r="G58" s="61">
        <f>G29/$G$19*100</f>
        <v>17.092730457630832</v>
      </c>
      <c r="H58" s="61">
        <f t="shared" ref="H58:H61" si="62">H29/$N$19*100</f>
        <v>20.552307354601481</v>
      </c>
      <c r="I58" s="61">
        <f t="shared" ref="I58:I61" si="63">I29/$O$19*100</f>
        <v>19.692974191280989</v>
      </c>
      <c r="J58" s="61">
        <f t="shared" ref="J58:J61" si="64">J29/$P$19*100</f>
        <v>22.077715452226453</v>
      </c>
      <c r="K58" s="61">
        <f t="shared" si="42"/>
        <v>23.716209813564028</v>
      </c>
      <c r="L58" s="61">
        <f t="shared" si="43"/>
        <v>20.197854413768425</v>
      </c>
      <c r="M58" s="61">
        <f t="shared" si="44"/>
        <v>31.776852530044096</v>
      </c>
      <c r="N58" s="61">
        <f t="shared" ref="N58" si="65">N29/$N$19*100</f>
        <v>20.474187456912485</v>
      </c>
      <c r="O58" s="61">
        <f t="shared" si="46"/>
        <v>16.505521625716561</v>
      </c>
      <c r="P58" s="61">
        <f t="shared" si="47"/>
        <v>27.518992957355959</v>
      </c>
      <c r="Q58" s="61">
        <v>21.271524467360639</v>
      </c>
      <c r="R58" s="61">
        <v>17.954409789583643</v>
      </c>
      <c r="S58" s="61">
        <v>27.482969432314409</v>
      </c>
    </row>
    <row r="59" spans="1:19" ht="45" x14ac:dyDescent="0.35">
      <c r="A59" s="59" t="s">
        <v>66</v>
      </c>
      <c r="B59" s="61">
        <f t="shared" ref="B59:B61" si="66">B30/$B$19*100</f>
        <v>8.0747850506837988</v>
      </c>
      <c r="C59" s="61">
        <f t="shared" ref="C59:C61" si="67">C30/$C$19*100</f>
        <v>1.0740185428842448</v>
      </c>
      <c r="D59" s="61">
        <f t="shared" ref="D59:D61" si="68">D30/$D$19*100</f>
        <v>19.921794074994821</v>
      </c>
      <c r="E59" s="61">
        <f t="shared" ref="E59:E61" si="69">E30/$E$19*100</f>
        <v>14.058556763628774</v>
      </c>
      <c r="F59" s="61">
        <f t="shared" ref="F59:F61" si="70">F30/$F$19*100</f>
        <v>3.3732175529288764</v>
      </c>
      <c r="G59" s="61">
        <f t="shared" ref="G59:G61" si="71">G30/$G$19*100</f>
        <v>34.201883074228157</v>
      </c>
      <c r="H59" s="61">
        <f t="shared" si="62"/>
        <v>8.644237964970495</v>
      </c>
      <c r="I59" s="61">
        <f t="shared" si="63"/>
        <v>1.1459621139938454</v>
      </c>
      <c r="J59" s="61">
        <f t="shared" si="64"/>
        <v>21.954478031941449</v>
      </c>
      <c r="K59" s="61">
        <f t="shared" si="42"/>
        <v>9.6246301283901019</v>
      </c>
      <c r="L59" s="61">
        <f t="shared" si="43"/>
        <v>2.1641992870334663</v>
      </c>
      <c r="M59" s="61">
        <f t="shared" si="44"/>
        <v>26.716669075529392</v>
      </c>
      <c r="N59" s="61">
        <f t="shared" ref="N59" si="72">N30/$N$19*100</f>
        <v>10.084226722751206</v>
      </c>
      <c r="O59" s="61">
        <f t="shared" si="46"/>
        <v>2.4507583449180737</v>
      </c>
      <c r="P59" s="61">
        <f t="shared" si="47"/>
        <v>23.634447956524149</v>
      </c>
      <c r="Q59" s="61">
        <v>12.812530401790056</v>
      </c>
      <c r="R59" s="61">
        <v>11.352783166691538</v>
      </c>
      <c r="S59" s="61">
        <v>15.545851528384279</v>
      </c>
    </row>
    <row r="60" spans="1:19" x14ac:dyDescent="0.35">
      <c r="A60" s="59" t="s">
        <v>56</v>
      </c>
      <c r="B60" s="61">
        <f t="shared" si="66"/>
        <v>11.113889476620054</v>
      </c>
      <c r="C60" s="61">
        <f t="shared" si="67"/>
        <v>10.11902940546495</v>
      </c>
      <c r="D60" s="61">
        <f t="shared" si="68"/>
        <v>12.797804019059459</v>
      </c>
      <c r="E60" s="61">
        <f t="shared" si="69"/>
        <v>13.003548319766228</v>
      </c>
      <c r="F60" s="61">
        <f t="shared" si="70"/>
        <v>11.16516132779601</v>
      </c>
      <c r="G60" s="61">
        <f t="shared" si="71"/>
        <v>16.468688416903877</v>
      </c>
      <c r="H60" s="61">
        <f t="shared" si="62"/>
        <v>16.936907508467634</v>
      </c>
      <c r="I60" s="61">
        <f t="shared" si="63"/>
        <v>19.716242726605319</v>
      </c>
      <c r="J60" s="61">
        <f t="shared" si="64"/>
        <v>12.003290805745003</v>
      </c>
      <c r="K60" s="61">
        <f t="shared" si="42"/>
        <v>7.4581399397070332</v>
      </c>
      <c r="L60" s="61">
        <f t="shared" si="43"/>
        <v>7.1424463809546328</v>
      </c>
      <c r="M60" s="61">
        <f t="shared" si="44"/>
        <v>8.181402002756478</v>
      </c>
      <c r="N60" s="61">
        <f t="shared" ref="N60" si="73">N31/$N$19*100</f>
        <v>8.6334888646877221</v>
      </c>
      <c r="O60" s="61">
        <f t="shared" si="46"/>
        <v>7.4178785086143604</v>
      </c>
      <c r="P60" s="61">
        <f t="shared" si="47"/>
        <v>10.791327011589862</v>
      </c>
      <c r="Q60" s="61">
        <v>9.9863799980542858</v>
      </c>
      <c r="R60" s="61">
        <v>10.097373526339352</v>
      </c>
      <c r="S60" s="61">
        <v>9.7781659388646283</v>
      </c>
    </row>
    <row r="61" spans="1:19" s="8" customFormat="1" ht="22.35" customHeight="1" thickBot="1" x14ac:dyDescent="0.3">
      <c r="A61" s="59" t="s">
        <v>65</v>
      </c>
      <c r="B61" s="61">
        <f t="shared" si="66"/>
        <v>36.434630402585164</v>
      </c>
      <c r="C61" s="61">
        <f t="shared" si="67"/>
        <v>36.190753036932776</v>
      </c>
      <c r="D61" s="61">
        <f t="shared" si="68"/>
        <v>36.860368759063597</v>
      </c>
      <c r="E61" s="61">
        <f t="shared" si="69"/>
        <v>21.698829244226864</v>
      </c>
      <c r="F61" s="61">
        <f t="shared" si="70"/>
        <v>21.469230099032906</v>
      </c>
      <c r="G61" s="61">
        <f t="shared" si="71"/>
        <v>22.128859207357127</v>
      </c>
      <c r="H61" s="61">
        <f t="shared" si="62"/>
        <v>16.278508776364848</v>
      </c>
      <c r="I61" s="61">
        <f t="shared" si="63"/>
        <v>14.379525127692405</v>
      </c>
      <c r="J61" s="61">
        <f t="shared" si="64"/>
        <v>19.64940746686614</v>
      </c>
      <c r="K61" s="61">
        <f>K32/$K$19*100</f>
        <v>19.594222225083563</v>
      </c>
      <c r="L61" s="61">
        <f t="shared" si="43"/>
        <v>17.434372352222201</v>
      </c>
      <c r="M61" s="61">
        <f t="shared" si="44"/>
        <v>24.542493837264896</v>
      </c>
      <c r="N61" s="61">
        <f t="shared" ref="N61" si="74">N32/$N$19*100</f>
        <v>27.332220967758055</v>
      </c>
      <c r="O61" s="61">
        <f t="shared" si="46"/>
        <v>25.900876274972273</v>
      </c>
      <c r="P61" s="61">
        <f t="shared" si="47"/>
        <v>29.873010591693006</v>
      </c>
      <c r="Q61" s="61">
        <v>22.098453156921881</v>
      </c>
      <c r="R61" s="61">
        <v>14.281450529771675</v>
      </c>
      <c r="S61" s="61">
        <v>36.730131004366811</v>
      </c>
    </row>
    <row r="62" spans="1:19" ht="2.25" customHeight="1" thickBot="1" x14ac:dyDescent="0.4">
      <c r="A62" s="63"/>
      <c r="B62" s="64"/>
      <c r="C62" s="64"/>
      <c r="D62" s="64"/>
      <c r="E62" s="64"/>
      <c r="F62" s="64"/>
      <c r="G62" s="64"/>
      <c r="H62" s="64"/>
      <c r="I62" s="64"/>
      <c r="J62" s="64"/>
      <c r="K62" s="64"/>
      <c r="L62" s="64"/>
      <c r="M62" s="64"/>
      <c r="N62" s="64"/>
      <c r="O62" s="64"/>
      <c r="P62" s="64"/>
      <c r="Q62" s="103"/>
      <c r="R62" s="103"/>
      <c r="S62" s="103"/>
    </row>
    <row r="63" spans="1:19" s="23" customFormat="1" ht="59.1" customHeight="1" thickTop="1" x14ac:dyDescent="0.35">
      <c r="A63" s="82" t="s">
        <v>95</v>
      </c>
      <c r="B63" s="83"/>
      <c r="C63" s="83"/>
      <c r="D63" s="83"/>
      <c r="E63" s="83"/>
      <c r="F63" s="83"/>
      <c r="G63" s="83"/>
      <c r="H63" s="83"/>
      <c r="I63" s="83"/>
      <c r="J63" s="83"/>
      <c r="K63" s="83"/>
      <c r="L63" s="83"/>
      <c r="M63" s="83"/>
      <c r="N63" s="83"/>
      <c r="O63" s="24"/>
      <c r="P63" s="24"/>
      <c r="Q63" s="98"/>
      <c r="R63" s="99"/>
      <c r="S63" s="99"/>
    </row>
    <row r="64" spans="1:19" s="23" customFormat="1" ht="69" customHeight="1" x14ac:dyDescent="0.35">
      <c r="A64" s="113" t="s">
        <v>96</v>
      </c>
      <c r="B64" s="113"/>
      <c r="C64" s="113"/>
      <c r="D64" s="113"/>
      <c r="E64" s="113"/>
      <c r="F64" s="113"/>
      <c r="G64" s="113"/>
      <c r="H64" s="113"/>
      <c r="I64" s="113"/>
      <c r="J64" s="113"/>
      <c r="K64" s="113"/>
      <c r="L64" s="113"/>
      <c r="M64" s="113"/>
      <c r="N64" s="113"/>
      <c r="O64" s="24"/>
      <c r="P64" s="24"/>
      <c r="Q64" s="100"/>
      <c r="R64" s="99"/>
      <c r="S64" s="99"/>
    </row>
    <row r="65" spans="1:19" x14ac:dyDescent="0.35">
      <c r="A65" s="65"/>
      <c r="B65" s="65"/>
      <c r="C65" s="65"/>
      <c r="D65" s="65"/>
      <c r="E65" s="65"/>
      <c r="F65" s="65"/>
      <c r="G65" s="65"/>
      <c r="H65" s="65"/>
      <c r="I65" s="65"/>
      <c r="J65" s="65"/>
      <c r="K65" s="65"/>
      <c r="L65" s="65"/>
      <c r="M65" s="65"/>
      <c r="N65" s="65"/>
      <c r="O65" s="65"/>
      <c r="P65" s="65"/>
      <c r="Q65" s="108"/>
      <c r="R65" s="108"/>
      <c r="S65" s="108"/>
    </row>
    <row r="66" spans="1:19" x14ac:dyDescent="0.35">
      <c r="A66" s="65"/>
      <c r="B66" s="65"/>
      <c r="C66" s="65"/>
      <c r="D66" s="65"/>
      <c r="E66" s="65"/>
      <c r="F66" s="65"/>
      <c r="G66" s="65"/>
      <c r="H66" s="65"/>
      <c r="I66" s="65"/>
      <c r="J66" s="65"/>
      <c r="K66" s="65"/>
      <c r="L66" s="65"/>
      <c r="M66" s="65"/>
      <c r="N66" s="65"/>
      <c r="O66" s="65"/>
      <c r="P66" s="65"/>
      <c r="Q66" s="108"/>
      <c r="R66" s="108"/>
      <c r="S66" s="108"/>
    </row>
  </sheetData>
  <mergeCells count="8">
    <mergeCell ref="Q2:S2"/>
    <mergeCell ref="A64:N64"/>
    <mergeCell ref="A2:A3"/>
    <mergeCell ref="K2:M2"/>
    <mergeCell ref="N2:P2"/>
    <mergeCell ref="E2:G2"/>
    <mergeCell ref="H2:J2"/>
    <mergeCell ref="B2:D2"/>
  </mergeCells>
  <printOptions horizontalCentered="1"/>
  <pageMargins left="0.196850393700787" right="0.196850393700787" top="0.74803149606299202" bottom="0.74803149606299202" header="0.31496062992126" footer="0.31496062992126"/>
  <pageSetup scale="44" firstPageNumber="15" orientation="portrait" horizontalDpi="1200" r:id="rId1"/>
  <headerFooter>
    <oddFooter>&amp;L&amp;"-,Italic"&amp;20Source: Report of the Labour Force Survey (LFS) 2021&amp;R&amp;20&amp;[19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64"/>
  <sheetViews>
    <sheetView zoomScale="50" zoomScaleNormal="50" zoomScaleSheetLayoutView="68" zoomScalePageLayoutView="50" workbookViewId="0">
      <pane xSplit="3" ySplit="6" topLeftCell="D7" activePane="bottomRight" state="frozen"/>
      <selection activeCell="Q2" sqref="Q2:S61"/>
      <selection pane="topRight" activeCell="Q2" sqref="Q2:S61"/>
      <selection pane="bottomLeft" activeCell="Q2" sqref="Q2:S61"/>
      <selection pane="bottomRight" activeCell="Q2" sqref="Q2:S2"/>
    </sheetView>
  </sheetViews>
  <sheetFormatPr defaultColWidth="8.85546875" defaultRowHeight="24" x14ac:dyDescent="0.35"/>
  <cols>
    <col min="1" max="1" width="85.7109375" style="27" customWidth="1"/>
    <col min="2" max="19" width="20" style="28" customWidth="1"/>
    <col min="20" max="16384" width="8.85546875" style="1"/>
  </cols>
  <sheetData>
    <row r="1" spans="1:19" ht="36.6" customHeight="1" thickBot="1" x14ac:dyDescent="0.4">
      <c r="A1" s="68" t="s">
        <v>102</v>
      </c>
      <c r="B1" s="85"/>
      <c r="C1" s="85"/>
      <c r="D1" s="85"/>
      <c r="E1" s="85"/>
      <c r="F1" s="85"/>
      <c r="G1" s="85"/>
      <c r="H1" s="85"/>
      <c r="I1" s="85"/>
      <c r="J1" s="85"/>
      <c r="K1" s="85"/>
      <c r="L1" s="85"/>
      <c r="M1" s="85"/>
      <c r="N1" s="85"/>
      <c r="O1" s="85"/>
      <c r="P1" s="85"/>
      <c r="Q1" s="85"/>
      <c r="R1" s="85"/>
      <c r="S1" s="85"/>
    </row>
    <row r="2" spans="1:19" ht="38.25"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8.25" customHeight="1" thickTop="1" thickBot="1" x14ac:dyDescent="0.4">
      <c r="A3" s="115"/>
      <c r="B3" s="48" t="s">
        <v>1</v>
      </c>
      <c r="C3" s="48" t="s">
        <v>92</v>
      </c>
      <c r="D3" s="48" t="s">
        <v>93</v>
      </c>
      <c r="E3" s="48" t="s">
        <v>1</v>
      </c>
      <c r="F3" s="48" t="s">
        <v>92</v>
      </c>
      <c r="G3" s="48" t="s">
        <v>93</v>
      </c>
      <c r="H3" s="48" t="s">
        <v>1</v>
      </c>
      <c r="I3" s="48" t="s">
        <v>92</v>
      </c>
      <c r="J3" s="48" t="s">
        <v>93</v>
      </c>
      <c r="K3" s="48" t="s">
        <v>1</v>
      </c>
      <c r="L3" s="48" t="s">
        <v>92</v>
      </c>
      <c r="M3" s="48" t="s">
        <v>93</v>
      </c>
      <c r="N3" s="48" t="s">
        <v>1</v>
      </c>
      <c r="O3" s="48" t="s">
        <v>92</v>
      </c>
      <c r="P3" s="48" t="s">
        <v>93</v>
      </c>
      <c r="Q3" s="48" t="s">
        <v>1</v>
      </c>
      <c r="R3" s="48" t="s">
        <v>92</v>
      </c>
      <c r="S3" s="48" t="s">
        <v>93</v>
      </c>
    </row>
    <row r="4" spans="1:19" ht="27" customHeight="1" thickTop="1" x14ac:dyDescent="0.35">
      <c r="A4" s="3" t="s">
        <v>4</v>
      </c>
      <c r="B4" s="7"/>
      <c r="C4" s="7"/>
      <c r="D4" s="7"/>
      <c r="E4" s="7"/>
      <c r="F4" s="7"/>
      <c r="G4" s="7"/>
      <c r="H4" s="7"/>
      <c r="I4" s="7"/>
      <c r="J4" s="7"/>
      <c r="K4" s="7"/>
      <c r="L4" s="7"/>
      <c r="M4" s="7"/>
      <c r="N4" s="7"/>
      <c r="O4" s="7"/>
      <c r="P4" s="7"/>
      <c r="Q4" s="7"/>
      <c r="R4" s="7"/>
      <c r="S4" s="7"/>
    </row>
    <row r="5" spans="1:19" s="8" customFormat="1" ht="51.75" customHeight="1" x14ac:dyDescent="0.25">
      <c r="A5" s="6" t="s">
        <v>5</v>
      </c>
      <c r="B5" s="7">
        <v>343410</v>
      </c>
      <c r="C5" s="7">
        <v>273738</v>
      </c>
      <c r="D5" s="7">
        <v>69672</v>
      </c>
      <c r="E5" s="7">
        <v>351691</v>
      </c>
      <c r="F5" s="7">
        <v>273268</v>
      </c>
      <c r="G5" s="7">
        <v>78423</v>
      </c>
      <c r="H5" s="7">
        <v>361377.66766100569</v>
      </c>
      <c r="I5" s="7">
        <v>274902.33593499649</v>
      </c>
      <c r="J5" s="7">
        <v>86475.331726001561</v>
      </c>
      <c r="K5" s="7">
        <v>347456.99735000503</v>
      </c>
      <c r="L5" s="7">
        <v>275600.99851000094</v>
      </c>
      <c r="M5" s="7">
        <v>71855.998840000218</v>
      </c>
      <c r="N5" s="7">
        <v>350332</v>
      </c>
      <c r="O5" s="7">
        <v>276487</v>
      </c>
      <c r="P5" s="7">
        <v>73845</v>
      </c>
      <c r="Q5" s="7">
        <v>353900</v>
      </c>
      <c r="R5" s="7">
        <v>280274</v>
      </c>
      <c r="S5" s="7">
        <v>73626</v>
      </c>
    </row>
    <row r="6" spans="1:19" s="8" customFormat="1" ht="27" customHeight="1" x14ac:dyDescent="0.25">
      <c r="A6" s="6" t="s">
        <v>6</v>
      </c>
      <c r="B6" s="7">
        <v>220352</v>
      </c>
      <c r="C6" s="7">
        <v>158302</v>
      </c>
      <c r="D6" s="7">
        <v>62050</v>
      </c>
      <c r="E6" s="7">
        <v>234839</v>
      </c>
      <c r="F6" s="7">
        <v>163774</v>
      </c>
      <c r="G6" s="7">
        <v>71065</v>
      </c>
      <c r="H6" s="7">
        <v>233356.56030799574</v>
      </c>
      <c r="I6" s="7">
        <v>158884.67452399747</v>
      </c>
      <c r="J6" s="7">
        <v>74471.88578400109</v>
      </c>
      <c r="K6" s="7">
        <v>227722.85296999995</v>
      </c>
      <c r="L6" s="7">
        <v>166878.6417600018</v>
      </c>
      <c r="M6" s="7">
        <v>60844.211210000067</v>
      </c>
      <c r="N6" s="7">
        <v>223338</v>
      </c>
      <c r="O6" s="7">
        <v>161592</v>
      </c>
      <c r="P6" s="7">
        <v>61745</v>
      </c>
      <c r="Q6" s="7">
        <v>221968</v>
      </c>
      <c r="R6" s="7">
        <v>160494</v>
      </c>
      <c r="S6" s="7">
        <v>61474</v>
      </c>
    </row>
    <row r="7" spans="1:19" s="8" customFormat="1" ht="27" customHeight="1" x14ac:dyDescent="0.25">
      <c r="A7" s="6" t="s">
        <v>7</v>
      </c>
      <c r="B7" s="7">
        <v>200514</v>
      </c>
      <c r="C7" s="7">
        <v>139540</v>
      </c>
      <c r="D7" s="7">
        <v>60974</v>
      </c>
      <c r="E7" s="7">
        <v>216646</v>
      </c>
      <c r="F7" s="7">
        <v>145701</v>
      </c>
      <c r="G7" s="7">
        <v>70945</v>
      </c>
      <c r="H7" s="7">
        <v>217723.74076899575</v>
      </c>
      <c r="I7" s="7">
        <v>143409.56758500129</v>
      </c>
      <c r="J7" s="7">
        <v>74314.173184001018</v>
      </c>
      <c r="K7" s="7">
        <v>211092.78924000071</v>
      </c>
      <c r="L7" s="7">
        <v>150365.47968000022</v>
      </c>
      <c r="M7" s="7">
        <v>60727.309560000067</v>
      </c>
      <c r="N7" s="7">
        <v>212382</v>
      </c>
      <c r="O7" s="7">
        <v>150792</v>
      </c>
      <c r="P7" s="7">
        <v>61590</v>
      </c>
      <c r="Q7" s="7">
        <v>210523</v>
      </c>
      <c r="R7" s="7">
        <v>149239</v>
      </c>
      <c r="S7" s="7">
        <v>61285</v>
      </c>
    </row>
    <row r="8" spans="1:19" s="8" customFormat="1" ht="27" customHeight="1" x14ac:dyDescent="0.25">
      <c r="A8" s="9" t="s">
        <v>8</v>
      </c>
      <c r="B8" s="10"/>
      <c r="C8" s="10"/>
      <c r="D8" s="10"/>
      <c r="E8" s="10"/>
      <c r="F8" s="10"/>
      <c r="G8" s="10"/>
      <c r="H8" s="10"/>
      <c r="I8" s="10"/>
      <c r="J8" s="10"/>
      <c r="K8" s="10"/>
      <c r="L8" s="10"/>
      <c r="M8" s="10"/>
      <c r="N8" s="10"/>
      <c r="O8" s="10"/>
      <c r="P8" s="10"/>
      <c r="Q8" s="10"/>
      <c r="R8" s="10"/>
      <c r="S8" s="10"/>
    </row>
    <row r="9" spans="1:19" s="8" customFormat="1" ht="27" customHeight="1" x14ac:dyDescent="0.25">
      <c r="A9" s="12" t="s">
        <v>9</v>
      </c>
      <c r="B9" s="78">
        <v>23389</v>
      </c>
      <c r="C9" s="78">
        <v>18816</v>
      </c>
      <c r="D9" s="78">
        <v>4573</v>
      </c>
      <c r="E9" s="10">
        <v>23654</v>
      </c>
      <c r="F9" s="10">
        <v>18213</v>
      </c>
      <c r="G9" s="10">
        <v>5441</v>
      </c>
      <c r="H9" s="10">
        <v>23228.99718100001</v>
      </c>
      <c r="I9" s="10">
        <v>15032.596199000001</v>
      </c>
      <c r="J9" s="10">
        <v>8196.4009819999956</v>
      </c>
      <c r="K9" s="10">
        <v>22317.217549999976</v>
      </c>
      <c r="L9" s="10">
        <v>18641.625109999954</v>
      </c>
      <c r="M9" s="10">
        <v>3675.5924399999976</v>
      </c>
      <c r="N9" s="10">
        <v>22553</v>
      </c>
      <c r="O9" s="10">
        <v>18929</v>
      </c>
      <c r="P9" s="10">
        <v>3624</v>
      </c>
      <c r="Q9" s="10">
        <v>20901</v>
      </c>
      <c r="R9" s="10">
        <v>15695</v>
      </c>
      <c r="S9" s="10">
        <v>5206</v>
      </c>
    </row>
    <row r="10" spans="1:19" s="8" customFormat="1" ht="27" customHeight="1" x14ac:dyDescent="0.25">
      <c r="A10" s="12" t="s">
        <v>10</v>
      </c>
      <c r="B10" s="78">
        <v>175289</v>
      </c>
      <c r="C10" s="78">
        <v>119154</v>
      </c>
      <c r="D10" s="78">
        <v>56135</v>
      </c>
      <c r="E10" s="10">
        <v>189552</v>
      </c>
      <c r="F10" s="10">
        <v>124238</v>
      </c>
      <c r="G10" s="10">
        <v>65314</v>
      </c>
      <c r="H10" s="10">
        <v>191243.58794899716</v>
      </c>
      <c r="I10" s="10">
        <v>125180.13728700091</v>
      </c>
      <c r="J10" s="10">
        <v>66063.450662000236</v>
      </c>
      <c r="K10" s="10">
        <v>185777.02375000075</v>
      </c>
      <c r="L10" s="10">
        <v>128859.46132999966</v>
      </c>
      <c r="M10" s="10">
        <v>56917.562420000257</v>
      </c>
      <c r="N10" s="10">
        <v>187210</v>
      </c>
      <c r="O10" s="10">
        <v>129603</v>
      </c>
      <c r="P10" s="10">
        <v>57607</v>
      </c>
      <c r="Q10" s="10">
        <v>185980</v>
      </c>
      <c r="R10" s="10">
        <v>130691</v>
      </c>
      <c r="S10" s="10">
        <v>55288</v>
      </c>
    </row>
    <row r="11" spans="1:19" s="8" customFormat="1" ht="27" customHeight="1" x14ac:dyDescent="0.25">
      <c r="A11" s="12" t="s">
        <v>11</v>
      </c>
      <c r="B11" s="78">
        <v>1836</v>
      </c>
      <c r="C11" s="78">
        <v>1569</v>
      </c>
      <c r="D11" s="78">
        <v>266</v>
      </c>
      <c r="E11" s="10">
        <v>3439</v>
      </c>
      <c r="F11" s="10">
        <v>3249</v>
      </c>
      <c r="G11" s="10">
        <v>190</v>
      </c>
      <c r="H11" s="10">
        <v>3251.1556390000001</v>
      </c>
      <c r="I11" s="10">
        <v>3196.8340990000006</v>
      </c>
      <c r="J11" s="10">
        <v>54.321539999999999</v>
      </c>
      <c r="K11" s="10">
        <v>2998.5479399999977</v>
      </c>
      <c r="L11" s="10">
        <v>2864.3932399999971</v>
      </c>
      <c r="M11" s="10">
        <v>134.15469999999999</v>
      </c>
      <c r="N11" s="10">
        <v>2619</v>
      </c>
      <c r="O11" s="10">
        <v>2260</v>
      </c>
      <c r="P11" s="10">
        <v>359</v>
      </c>
      <c r="Q11" s="10">
        <v>3642</v>
      </c>
      <c r="R11" s="10">
        <v>2852</v>
      </c>
      <c r="S11" s="10">
        <v>790</v>
      </c>
    </row>
    <row r="12" spans="1:19" s="8" customFormat="1" ht="27" customHeight="1" x14ac:dyDescent="0.25">
      <c r="A12" s="9" t="s">
        <v>12</v>
      </c>
      <c r="B12" s="78"/>
      <c r="C12" s="78"/>
      <c r="D12" s="78"/>
      <c r="E12" s="78"/>
      <c r="F12" s="78"/>
      <c r="G12" s="78"/>
      <c r="H12" s="78"/>
      <c r="I12" s="78"/>
      <c r="J12" s="78"/>
      <c r="K12" s="78"/>
      <c r="L12" s="78"/>
      <c r="M12" s="78"/>
      <c r="N12" s="78"/>
      <c r="O12" s="78"/>
      <c r="P12" s="78"/>
      <c r="Q12" s="78"/>
      <c r="R12" s="78"/>
      <c r="S12" s="78"/>
    </row>
    <row r="13" spans="1:19" s="8" customFormat="1" ht="27" customHeight="1" x14ac:dyDescent="0.25">
      <c r="A13" s="12" t="s">
        <v>13</v>
      </c>
      <c r="B13" s="78">
        <v>21973.270478000049</v>
      </c>
      <c r="C13" s="78">
        <v>8669.4122749999933</v>
      </c>
      <c r="D13" s="78">
        <v>13303.858203000009</v>
      </c>
      <c r="E13" s="10">
        <v>23050.059026000014</v>
      </c>
      <c r="F13" s="10">
        <v>7836.6045000000086</v>
      </c>
      <c r="G13" s="10">
        <v>15213.454525999976</v>
      </c>
      <c r="H13" s="10">
        <v>24086.568750000024</v>
      </c>
      <c r="I13" s="10">
        <v>9221.1234770000192</v>
      </c>
      <c r="J13" s="10">
        <v>14865.445273000001</v>
      </c>
      <c r="K13" s="10">
        <v>23301.866649999982</v>
      </c>
      <c r="L13" s="10">
        <v>8544.590350000004</v>
      </c>
      <c r="M13" s="10">
        <v>14757.276300000016</v>
      </c>
      <c r="N13" s="10">
        <v>19388</v>
      </c>
      <c r="O13" s="10">
        <v>6436</v>
      </c>
      <c r="P13" s="10">
        <v>12952</v>
      </c>
      <c r="Q13" s="10">
        <v>14010</v>
      </c>
      <c r="R13" s="10">
        <v>5771</v>
      </c>
      <c r="S13" s="10">
        <v>8239</v>
      </c>
    </row>
    <row r="14" spans="1:19" s="8" customFormat="1" ht="27" customHeight="1" x14ac:dyDescent="0.25">
      <c r="A14" s="12" t="s">
        <v>14</v>
      </c>
      <c r="B14" s="78">
        <v>115269.75906199997</v>
      </c>
      <c r="C14" s="78">
        <v>78203.622631000369</v>
      </c>
      <c r="D14" s="78">
        <v>37066.136430999963</v>
      </c>
      <c r="E14" s="10">
        <v>121902.3494159991</v>
      </c>
      <c r="F14" s="10">
        <v>81431.439958999399</v>
      </c>
      <c r="G14" s="10">
        <v>40470.909456999885</v>
      </c>
      <c r="H14" s="10">
        <v>111140.63060400129</v>
      </c>
      <c r="I14" s="10">
        <v>71098.769491000654</v>
      </c>
      <c r="J14" s="10">
        <v>40041.861112999941</v>
      </c>
      <c r="K14" s="10">
        <v>112444.41817999992</v>
      </c>
      <c r="L14" s="10">
        <v>79645.227259999898</v>
      </c>
      <c r="M14" s="10">
        <v>32799.190920000001</v>
      </c>
      <c r="N14" s="10">
        <v>115242</v>
      </c>
      <c r="O14" s="10">
        <v>79401</v>
      </c>
      <c r="P14" s="10">
        <v>35840</v>
      </c>
      <c r="Q14" s="10">
        <v>112733</v>
      </c>
      <c r="R14" s="10">
        <v>75381</v>
      </c>
      <c r="S14" s="10">
        <v>37352</v>
      </c>
    </row>
    <row r="15" spans="1:19" s="8" customFormat="1" ht="27" customHeight="1" x14ac:dyDescent="0.25">
      <c r="A15" s="12" t="s">
        <v>15</v>
      </c>
      <c r="B15" s="78">
        <v>28945.516699999906</v>
      </c>
      <c r="C15" s="78">
        <v>23958.44060799995</v>
      </c>
      <c r="D15" s="78">
        <v>4987.0760919999993</v>
      </c>
      <c r="E15" s="10">
        <v>31339.144396000123</v>
      </c>
      <c r="F15" s="10">
        <v>25824.456066000104</v>
      </c>
      <c r="G15" s="10">
        <v>5514.6883300000072</v>
      </c>
      <c r="H15" s="10">
        <v>33648.93056299998</v>
      </c>
      <c r="I15" s="10">
        <v>25884.121295000023</v>
      </c>
      <c r="J15" s="10">
        <v>7764.8092679999945</v>
      </c>
      <c r="K15" s="10">
        <v>31045.677170000006</v>
      </c>
      <c r="L15" s="10">
        <v>26362.801139999949</v>
      </c>
      <c r="M15" s="10">
        <v>4682.8760299999985</v>
      </c>
      <c r="N15" s="10">
        <v>31990</v>
      </c>
      <c r="O15" s="10">
        <v>27443</v>
      </c>
      <c r="P15" s="10">
        <v>4547</v>
      </c>
      <c r="Q15" s="10">
        <v>32713</v>
      </c>
      <c r="R15" s="10">
        <v>27501</v>
      </c>
      <c r="S15" s="10">
        <v>5212</v>
      </c>
    </row>
    <row r="16" spans="1:19" s="8" customFormat="1" ht="27" customHeight="1" x14ac:dyDescent="0.25">
      <c r="A16" s="12" t="s">
        <v>16</v>
      </c>
      <c r="B16" s="78">
        <v>34325.064043000042</v>
      </c>
      <c r="C16" s="78">
        <v>28708.401354999954</v>
      </c>
      <c r="D16" s="78">
        <v>5616.6626879999876</v>
      </c>
      <c r="E16" s="10">
        <v>40354.354970999819</v>
      </c>
      <c r="F16" s="10">
        <v>30608.206075000082</v>
      </c>
      <c r="G16" s="10">
        <v>9746.1488959999806</v>
      </c>
      <c r="H16" s="10">
        <v>48847.610852000049</v>
      </c>
      <c r="I16" s="10">
        <v>37205.553322000102</v>
      </c>
      <c r="J16" s="10">
        <v>11642.057530000015</v>
      </c>
      <c r="K16" s="10">
        <v>44300.827239999962</v>
      </c>
      <c r="L16" s="10">
        <v>35812.860929999966</v>
      </c>
      <c r="M16" s="10">
        <v>8487.9663099999962</v>
      </c>
      <c r="N16" s="10">
        <v>45762</v>
      </c>
      <c r="O16" s="10">
        <v>37511</v>
      </c>
      <c r="P16" s="10">
        <v>8251</v>
      </c>
      <c r="Q16" s="10">
        <v>51067</v>
      </c>
      <c r="R16" s="10">
        <v>40585</v>
      </c>
      <c r="S16" s="10">
        <v>10482</v>
      </c>
    </row>
    <row r="17" spans="1:19" s="8" customFormat="1" ht="26.45" customHeight="1" x14ac:dyDescent="0.25">
      <c r="A17" s="9" t="s">
        <v>17</v>
      </c>
      <c r="B17" s="78"/>
      <c r="C17" s="78"/>
      <c r="D17" s="78"/>
      <c r="E17" s="78"/>
      <c r="F17" s="78"/>
      <c r="G17" s="78"/>
      <c r="H17" s="78"/>
      <c r="I17" s="78"/>
      <c r="J17" s="78"/>
      <c r="K17" s="78"/>
      <c r="L17" s="78"/>
      <c r="M17" s="78"/>
      <c r="N17" s="78"/>
      <c r="O17" s="78"/>
      <c r="P17" s="78"/>
      <c r="Q17" s="78"/>
      <c r="R17" s="78"/>
      <c r="S17" s="78"/>
    </row>
    <row r="18" spans="1:19" s="8" customFormat="1" ht="27" customHeight="1" x14ac:dyDescent="0.25">
      <c r="A18" s="12" t="s">
        <v>18</v>
      </c>
      <c r="B18" s="78">
        <v>185097.78073200167</v>
      </c>
      <c r="C18" s="78">
        <v>125524.64561999906</v>
      </c>
      <c r="D18" s="78">
        <v>59573.135111999763</v>
      </c>
      <c r="E18" s="10">
        <v>200368.33618200466</v>
      </c>
      <c r="F18" s="10">
        <v>131633.42708699912</v>
      </c>
      <c r="G18" s="10">
        <v>68734.909095000141</v>
      </c>
      <c r="H18" s="10">
        <v>198354.55235699622</v>
      </c>
      <c r="I18" s="10">
        <v>126527.22738700089</v>
      </c>
      <c r="J18" s="10">
        <v>71827.324970000613</v>
      </c>
      <c r="K18" s="10">
        <v>190774.5873900005</v>
      </c>
      <c r="L18" s="10">
        <v>132226.63685999878</v>
      </c>
      <c r="M18" s="10">
        <v>58547.950530000155</v>
      </c>
      <c r="N18" s="10">
        <v>195542</v>
      </c>
      <c r="O18" s="10">
        <v>135774</v>
      </c>
      <c r="P18" s="10">
        <v>59769</v>
      </c>
      <c r="Q18" s="10">
        <v>194709</v>
      </c>
      <c r="R18" s="10">
        <v>136221</v>
      </c>
      <c r="S18" s="10">
        <v>58488</v>
      </c>
    </row>
    <row r="19" spans="1:19" s="8" customFormat="1" ht="27" customHeight="1" x14ac:dyDescent="0.25">
      <c r="A19" s="12" t="s">
        <v>19</v>
      </c>
      <c r="B19" s="78">
        <v>4361.2212699999991</v>
      </c>
      <c r="C19" s="78">
        <v>3342.4953420000006</v>
      </c>
      <c r="D19" s="78">
        <v>1018.7259280000001</v>
      </c>
      <c r="E19" s="10">
        <v>6557.2879540000004</v>
      </c>
      <c r="F19" s="10">
        <v>5098.0545699999993</v>
      </c>
      <c r="G19" s="10">
        <v>1459.2333840000003</v>
      </c>
      <c r="H19" s="10">
        <v>5976.3635899999963</v>
      </c>
      <c r="I19" s="10">
        <v>4385.798348999997</v>
      </c>
      <c r="J19" s="10">
        <v>1590.5652409999996</v>
      </c>
      <c r="K19" s="10">
        <v>5679.137279999999</v>
      </c>
      <c r="L19" s="10">
        <v>4433.9695399999982</v>
      </c>
      <c r="M19" s="10">
        <v>1245.1677399999999</v>
      </c>
      <c r="N19" s="10">
        <v>5378</v>
      </c>
      <c r="O19" s="10">
        <v>4130</v>
      </c>
      <c r="P19" s="10">
        <v>1249</v>
      </c>
      <c r="Q19" s="10">
        <v>6388</v>
      </c>
      <c r="R19" s="10">
        <v>4238</v>
      </c>
      <c r="S19" s="10">
        <v>2150</v>
      </c>
    </row>
    <row r="20" spans="1:19" s="8" customFormat="1" ht="27" customHeight="1" x14ac:dyDescent="0.25">
      <c r="A20" s="12" t="s">
        <v>20</v>
      </c>
      <c r="B20" s="78">
        <v>10420.003048000011</v>
      </c>
      <c r="C20" s="78">
        <v>10038.130674000007</v>
      </c>
      <c r="D20" s="78">
        <v>381.87237400000004</v>
      </c>
      <c r="E20" s="10">
        <v>8701.6270170000116</v>
      </c>
      <c r="F20" s="10">
        <v>8161.690499000003</v>
      </c>
      <c r="G20" s="10">
        <v>539.93651799999986</v>
      </c>
      <c r="H20" s="10">
        <v>11736.690561999982</v>
      </c>
      <c r="I20" s="10">
        <v>11004.944687999978</v>
      </c>
      <c r="J20" s="10">
        <v>731.74587400000019</v>
      </c>
      <c r="K20" s="10">
        <v>13072.291130000016</v>
      </c>
      <c r="L20" s="10">
        <v>12147.487090000006</v>
      </c>
      <c r="M20" s="10">
        <v>924.80403999999999</v>
      </c>
      <c r="N20" s="10">
        <v>10064</v>
      </c>
      <c r="O20" s="10">
        <v>9672</v>
      </c>
      <c r="P20" s="10">
        <v>391</v>
      </c>
      <c r="Q20" s="10">
        <v>8352</v>
      </c>
      <c r="R20" s="10">
        <v>7756</v>
      </c>
      <c r="S20" s="10">
        <v>595</v>
      </c>
    </row>
    <row r="21" spans="1:19" s="8" customFormat="1" ht="27" customHeight="1" x14ac:dyDescent="0.25">
      <c r="A21" s="12" t="s">
        <v>21</v>
      </c>
      <c r="B21" s="78">
        <v>634.60523299999988</v>
      </c>
      <c r="C21" s="78">
        <v>634.60523299999988</v>
      </c>
      <c r="D21" s="78">
        <v>0</v>
      </c>
      <c r="E21" s="10">
        <v>1018.656656</v>
      </c>
      <c r="F21" s="10">
        <v>807.53444400000001</v>
      </c>
      <c r="G21" s="10">
        <v>211.12221200000002</v>
      </c>
      <c r="H21" s="10">
        <v>1656.13426</v>
      </c>
      <c r="I21" s="10">
        <v>1491.5971609999999</v>
      </c>
      <c r="J21" s="10">
        <v>164.53709899999998</v>
      </c>
      <c r="K21" s="10">
        <v>1566.773439999999</v>
      </c>
      <c r="L21" s="10">
        <v>1557.3861899999988</v>
      </c>
      <c r="M21" s="10">
        <v>9.3872499999999999</v>
      </c>
      <c r="N21" s="10">
        <v>1398</v>
      </c>
      <c r="O21" s="10">
        <v>1216</v>
      </c>
      <c r="P21" s="10">
        <v>181</v>
      </c>
      <c r="Q21" s="10">
        <v>1075</v>
      </c>
      <c r="R21" s="10">
        <v>1024</v>
      </c>
      <c r="S21" s="10">
        <v>51</v>
      </c>
    </row>
    <row r="22" spans="1:19" s="8" customFormat="1" ht="27" customHeight="1" x14ac:dyDescent="0.25">
      <c r="A22" s="9" t="s">
        <v>22</v>
      </c>
      <c r="B22" s="78"/>
      <c r="C22" s="78"/>
      <c r="D22" s="78"/>
      <c r="E22" s="78"/>
      <c r="F22" s="78"/>
      <c r="G22" s="78"/>
      <c r="H22" s="78"/>
      <c r="I22" s="78"/>
      <c r="J22" s="78"/>
      <c r="K22" s="78"/>
      <c r="L22" s="78"/>
      <c r="M22" s="78"/>
      <c r="N22" s="78"/>
      <c r="O22" s="78"/>
      <c r="P22" s="78"/>
      <c r="Q22" s="78"/>
      <c r="R22" s="78"/>
      <c r="S22" s="78"/>
    </row>
    <row r="23" spans="1:19" s="8" customFormat="1" ht="27" customHeight="1" x14ac:dyDescent="0.25">
      <c r="A23" s="12" t="s">
        <v>23</v>
      </c>
      <c r="B23" s="78">
        <v>76399</v>
      </c>
      <c r="C23" s="78">
        <v>74376</v>
      </c>
      <c r="D23" s="78">
        <v>2023</v>
      </c>
      <c r="E23" s="10">
        <v>74816</v>
      </c>
      <c r="F23" s="10">
        <v>73382</v>
      </c>
      <c r="G23" s="10">
        <v>1434</v>
      </c>
      <c r="H23" s="10">
        <v>73768.539624000507</v>
      </c>
      <c r="I23" s="10">
        <v>71904.123168000297</v>
      </c>
      <c r="J23" s="10">
        <v>1864.4164559999992</v>
      </c>
      <c r="K23" s="10">
        <v>68682.506949999632</v>
      </c>
      <c r="L23" s="10">
        <v>67263.081679999988</v>
      </c>
      <c r="M23" s="10">
        <v>1419.42527</v>
      </c>
      <c r="N23" s="10">
        <v>66969</v>
      </c>
      <c r="O23" s="10">
        <v>64648</v>
      </c>
      <c r="P23" s="10">
        <v>2321</v>
      </c>
      <c r="Q23" s="10">
        <v>64836</v>
      </c>
      <c r="R23" s="10">
        <v>62674</v>
      </c>
      <c r="S23" s="10">
        <v>2162</v>
      </c>
    </row>
    <row r="24" spans="1:19" s="8" customFormat="1" ht="27" customHeight="1" x14ac:dyDescent="0.25">
      <c r="A24" s="12" t="s">
        <v>24</v>
      </c>
      <c r="B24" s="78">
        <v>124115</v>
      </c>
      <c r="C24" s="78">
        <v>65164</v>
      </c>
      <c r="D24" s="78">
        <v>58950</v>
      </c>
      <c r="E24" s="10">
        <v>141830</v>
      </c>
      <c r="F24" s="10">
        <v>72319</v>
      </c>
      <c r="G24" s="10">
        <v>69511</v>
      </c>
      <c r="H24" s="10">
        <v>143955.20114499965</v>
      </c>
      <c r="I24" s="10">
        <v>71505.444417000166</v>
      </c>
      <c r="J24" s="10">
        <v>72449.756728000706</v>
      </c>
      <c r="K24" s="10">
        <v>142410.28229000021</v>
      </c>
      <c r="L24" s="10">
        <v>83102.397999999885</v>
      </c>
      <c r="M24" s="10">
        <v>59307.88429000014</v>
      </c>
      <c r="N24" s="10">
        <v>145413</v>
      </c>
      <c r="O24" s="10">
        <v>86144</v>
      </c>
      <c r="P24" s="10">
        <v>59268</v>
      </c>
      <c r="Q24" s="10">
        <v>145688</v>
      </c>
      <c r="R24" s="10">
        <v>86565</v>
      </c>
      <c r="S24" s="10">
        <v>59123</v>
      </c>
    </row>
    <row r="25" spans="1:19" s="8" customFormat="1" ht="27" customHeight="1" x14ac:dyDescent="0.25">
      <c r="A25" s="12"/>
      <c r="B25" s="10"/>
      <c r="C25" s="10"/>
      <c r="D25" s="10"/>
      <c r="E25" s="10"/>
      <c r="F25" s="10"/>
      <c r="G25" s="10"/>
      <c r="H25" s="10"/>
      <c r="I25" s="10"/>
      <c r="J25" s="10"/>
      <c r="K25" s="10"/>
      <c r="L25" s="10"/>
      <c r="M25" s="10"/>
      <c r="N25" s="10"/>
      <c r="O25" s="10"/>
      <c r="P25" s="10"/>
      <c r="Q25" s="10"/>
      <c r="R25" s="10"/>
      <c r="S25" s="10"/>
    </row>
    <row r="26" spans="1:19" s="8" customFormat="1" ht="27" customHeight="1" x14ac:dyDescent="0.25">
      <c r="A26" s="14" t="s">
        <v>25</v>
      </c>
      <c r="B26" s="10"/>
      <c r="C26" s="10"/>
      <c r="D26" s="10"/>
      <c r="E26" s="10"/>
      <c r="F26" s="10"/>
      <c r="G26" s="10"/>
      <c r="H26" s="10"/>
      <c r="I26" s="10"/>
      <c r="J26" s="10"/>
      <c r="K26" s="10"/>
      <c r="L26" s="10"/>
      <c r="M26" s="10"/>
      <c r="N26" s="10"/>
      <c r="O26" s="10"/>
      <c r="P26" s="10"/>
      <c r="Q26" s="10"/>
      <c r="R26" s="10"/>
      <c r="S26" s="10"/>
    </row>
    <row r="27" spans="1:19" s="8" customFormat="1" ht="52.5" customHeight="1" x14ac:dyDescent="0.25">
      <c r="A27" s="6" t="s">
        <v>5</v>
      </c>
      <c r="B27" s="15">
        <f>SUM(C27:D27)</f>
        <v>100.00000000000001</v>
      </c>
      <c r="C27" s="15">
        <f>C5/B5*100</f>
        <v>79.7117148597886</v>
      </c>
      <c r="D27" s="15">
        <f>D5/B5*100</f>
        <v>20.288285140211411</v>
      </c>
      <c r="E27" s="15">
        <f>SUM(F27:G27)</f>
        <v>100</v>
      </c>
      <c r="F27" s="15">
        <f>F5/E5*100</f>
        <v>77.701163805727191</v>
      </c>
      <c r="G27" s="15">
        <f>G5/E5*100</f>
        <v>22.298836194272813</v>
      </c>
      <c r="H27" s="15">
        <f>SUM(I27:J27)</f>
        <v>99.999999999997883</v>
      </c>
      <c r="I27" s="15">
        <f>I5/H5*100</f>
        <v>76.070648669101388</v>
      </c>
      <c r="J27" s="15">
        <f>J5/H5*100</f>
        <v>23.929351330896491</v>
      </c>
      <c r="K27" s="15">
        <f>SUM(L27:M27)</f>
        <v>99.999999999998892</v>
      </c>
      <c r="L27" s="15">
        <f>L5/K5*100</f>
        <v>79.319455533191885</v>
      </c>
      <c r="M27" s="15">
        <f>M5/K5*100</f>
        <v>20.680544466807003</v>
      </c>
      <c r="N27" s="15">
        <f>SUM(O27:P27)</f>
        <v>100.00000000000001</v>
      </c>
      <c r="O27" s="15">
        <f>O5/N5*100</f>
        <v>78.921423107224015</v>
      </c>
      <c r="P27" s="15">
        <f>P5/N5*100</f>
        <v>21.078576892775995</v>
      </c>
      <c r="Q27" s="15">
        <v>100</v>
      </c>
      <c r="R27" s="15">
        <v>79.195818027691431</v>
      </c>
      <c r="S27" s="15">
        <v>20.804181972308562</v>
      </c>
    </row>
    <row r="28" spans="1:19" s="8" customFormat="1" ht="27" customHeight="1" x14ac:dyDescent="0.25">
      <c r="A28" s="6" t="s">
        <v>6</v>
      </c>
      <c r="B28" s="16">
        <f>SUM(C28:D28)</f>
        <v>100</v>
      </c>
      <c r="C28" s="16">
        <f>C6/B6*100</f>
        <v>71.840509729886719</v>
      </c>
      <c r="D28" s="16">
        <f>D6/B6*100</f>
        <v>28.159490270113274</v>
      </c>
      <c r="E28" s="16">
        <f>SUM(F28:G28)</f>
        <v>100</v>
      </c>
      <c r="F28" s="16">
        <f>F6/E6*100</f>
        <v>69.738842355826762</v>
      </c>
      <c r="G28" s="16">
        <f>G6/E6*100</f>
        <v>30.261157644173242</v>
      </c>
      <c r="H28" s="16">
        <f>SUM(I28:J28)</f>
        <v>100.00000000000122</v>
      </c>
      <c r="I28" s="16">
        <f>I6/H6*100</f>
        <v>68.086654308879716</v>
      </c>
      <c r="J28" s="16">
        <f>J6/H6*100</f>
        <v>31.913345691121499</v>
      </c>
      <c r="K28" s="16">
        <f>SUM(L28:M28)</f>
        <v>100.00000000000085</v>
      </c>
      <c r="L28" s="16">
        <f>L6/K6*100</f>
        <v>73.281464544968742</v>
      </c>
      <c r="M28" s="16">
        <f>M6/K6*100</f>
        <v>26.718535455032104</v>
      </c>
      <c r="N28" s="16">
        <f>SUM(O28:P28)</f>
        <v>99.99955224816199</v>
      </c>
      <c r="O28" s="16">
        <f>O6/N6*100</f>
        <v>72.35311500953712</v>
      </c>
      <c r="P28" s="16">
        <f>P6/N6*100</f>
        <v>27.646437238624866</v>
      </c>
      <c r="Q28" s="16">
        <v>100</v>
      </c>
      <c r="R28" s="16">
        <v>72.305016939378646</v>
      </c>
      <c r="S28" s="16">
        <v>27.694983060621354</v>
      </c>
    </row>
    <row r="29" spans="1:19" s="8" customFormat="1" ht="27" customHeight="1" x14ac:dyDescent="0.25">
      <c r="A29" s="17" t="s">
        <v>26</v>
      </c>
      <c r="B29" s="18">
        <f>B6/B$5*100</f>
        <v>64.165865874610532</v>
      </c>
      <c r="C29" s="18">
        <f>C6/C$5*100</f>
        <v>57.829749614594981</v>
      </c>
      <c r="D29" s="18">
        <f t="shared" ref="D29" si="0">D6/D$5*100</f>
        <v>89.060167642668503</v>
      </c>
      <c r="E29" s="18">
        <f>E6/E$5*100</f>
        <v>66.774242161442857</v>
      </c>
      <c r="F29" s="18">
        <f>F6/F$5*100</f>
        <v>59.931642197403278</v>
      </c>
      <c r="G29" s="18">
        <f t="shared" ref="G29" si="1">G6/G$5*100</f>
        <v>90.617548423294195</v>
      </c>
      <c r="H29" s="18">
        <f>H6/H$5*100</f>
        <v>64.57415086504416</v>
      </c>
      <c r="I29" s="18">
        <f>I6/I$5*100</f>
        <v>57.796771345576126</v>
      </c>
      <c r="J29" s="18">
        <f t="shared" ref="J29" si="2">J6/J$5*100</f>
        <v>86.119225330024079</v>
      </c>
      <c r="K29" s="18">
        <f>K6/K$5*100</f>
        <v>65.539866719278393</v>
      </c>
      <c r="L29" s="18">
        <f>L6/L$5*100</f>
        <v>60.5508117395105</v>
      </c>
      <c r="M29" s="18">
        <f t="shared" ref="K29:M30" si="3">M6/M$5*100</f>
        <v>84.675200668325829</v>
      </c>
      <c r="N29" s="18">
        <f t="shared" ref="N29:P29" si="4">N6/N$5*100</f>
        <v>63.750385348754889</v>
      </c>
      <c r="O29" s="18">
        <f t="shared" si="4"/>
        <v>58.444700835843996</v>
      </c>
      <c r="P29" s="18">
        <f t="shared" si="4"/>
        <v>83.614327307197513</v>
      </c>
      <c r="Q29" s="18">
        <v>62.720542526137322</v>
      </c>
      <c r="R29" s="18">
        <v>57.263249534384208</v>
      </c>
      <c r="S29" s="18">
        <v>83.494961019205178</v>
      </c>
    </row>
    <row r="30" spans="1:19" s="8" customFormat="1" ht="27" customHeight="1" x14ac:dyDescent="0.25">
      <c r="A30" s="19" t="s">
        <v>27</v>
      </c>
      <c r="B30" s="18">
        <f>B7/B$5*100</f>
        <v>58.389097580152004</v>
      </c>
      <c r="C30" s="18">
        <f t="shared" ref="C30" si="5">C7/C$5*100</f>
        <v>50.975750535183273</v>
      </c>
      <c r="D30" s="18">
        <f>D7/D$5*100</f>
        <v>87.5157882650132</v>
      </c>
      <c r="E30" s="18">
        <f t="shared" ref="E30:F30" si="6">E7/E$5*100</f>
        <v>61.601235175196415</v>
      </c>
      <c r="F30" s="18">
        <f t="shared" si="6"/>
        <v>53.317988202058054</v>
      </c>
      <c r="G30" s="18">
        <f>G7/G$5*100</f>
        <v>90.464532088800482</v>
      </c>
      <c r="H30" s="18">
        <f>H7/H$5*100</f>
        <v>60.248255565486112</v>
      </c>
      <c r="I30" s="18">
        <f t="shared" ref="I30" si="7">I7/I$5*100</f>
        <v>52.167460526385625</v>
      </c>
      <c r="J30" s="18">
        <f>J7/J$5*100</f>
        <v>85.936846613629243</v>
      </c>
      <c r="K30" s="18">
        <f t="shared" si="3"/>
        <v>60.753644580471608</v>
      </c>
      <c r="L30" s="18">
        <f t="shared" si="3"/>
        <v>54.559120065939751</v>
      </c>
      <c r="M30" s="18">
        <f>M7/M$5*100</f>
        <v>84.512511885361036</v>
      </c>
      <c r="N30" s="18">
        <f>N7/N$5*100</f>
        <v>60.623066120137473</v>
      </c>
      <c r="O30" s="18">
        <f t="shared" ref="O30" si="8">O7/O$5*100</f>
        <v>54.538549732898836</v>
      </c>
      <c r="P30" s="18">
        <f>P7/P$5*100</f>
        <v>83.404428194190544</v>
      </c>
      <c r="Q30" s="18">
        <v>59.486578129415093</v>
      </c>
      <c r="R30" s="18">
        <v>53.247536339439264</v>
      </c>
      <c r="S30" s="18">
        <v>83.238258223996951</v>
      </c>
    </row>
    <row r="31" spans="1:19" s="8" customFormat="1" ht="27" customHeight="1" x14ac:dyDescent="0.25">
      <c r="A31" s="6" t="s">
        <v>7</v>
      </c>
      <c r="B31" s="16">
        <v>100</v>
      </c>
      <c r="C31" s="16">
        <v>100</v>
      </c>
      <c r="D31" s="16">
        <v>100</v>
      </c>
      <c r="E31" s="16">
        <v>100</v>
      </c>
      <c r="F31" s="16">
        <v>100</v>
      </c>
      <c r="G31" s="16">
        <v>100</v>
      </c>
      <c r="H31" s="16">
        <v>100</v>
      </c>
      <c r="I31" s="16">
        <v>100</v>
      </c>
      <c r="J31" s="16">
        <v>100</v>
      </c>
      <c r="K31" s="16">
        <v>100</v>
      </c>
      <c r="L31" s="16">
        <v>100</v>
      </c>
      <c r="M31" s="16">
        <v>100</v>
      </c>
      <c r="N31" s="16">
        <v>100</v>
      </c>
      <c r="O31" s="16">
        <v>100</v>
      </c>
      <c r="P31" s="16">
        <v>100</v>
      </c>
      <c r="Q31" s="16">
        <v>100</v>
      </c>
      <c r="R31" s="16">
        <v>100</v>
      </c>
      <c r="S31" s="16">
        <v>100</v>
      </c>
    </row>
    <row r="32" spans="1:19" s="8" customFormat="1" ht="27" customHeight="1" x14ac:dyDescent="0.25">
      <c r="A32" s="9" t="s">
        <v>8</v>
      </c>
      <c r="B32" s="20"/>
      <c r="C32" s="20"/>
      <c r="D32" s="20"/>
      <c r="E32" s="20"/>
      <c r="F32" s="20"/>
      <c r="G32" s="20"/>
      <c r="H32" s="20"/>
      <c r="I32" s="20"/>
      <c r="J32" s="20"/>
      <c r="K32" s="20"/>
      <c r="L32" s="20"/>
      <c r="M32" s="20"/>
      <c r="N32" s="20"/>
      <c r="O32" s="20"/>
      <c r="P32" s="20"/>
      <c r="Q32" s="20"/>
      <c r="R32" s="20"/>
      <c r="S32" s="20"/>
    </row>
    <row r="33" spans="1:19" s="8" customFormat="1" ht="27" customHeight="1" x14ac:dyDescent="0.25">
      <c r="A33" s="12" t="s">
        <v>9</v>
      </c>
      <c r="B33" s="18">
        <f>B9/B$7*100</f>
        <v>11.664522178002533</v>
      </c>
      <c r="C33" s="18">
        <f t="shared" ref="C33:D33" si="9">C9/C$7*100</f>
        <v>13.484305575462233</v>
      </c>
      <c r="D33" s="18">
        <f t="shared" si="9"/>
        <v>7.4999179978351425</v>
      </c>
      <c r="E33" s="18">
        <f t="shared" ref="E33:I33" si="10">E9/E$7*100</f>
        <v>10.918272204425653</v>
      </c>
      <c r="F33" s="18">
        <f t="shared" si="10"/>
        <v>12.50025737640785</v>
      </c>
      <c r="G33" s="18">
        <f t="shared" si="10"/>
        <v>7.6693213052364513</v>
      </c>
      <c r="H33" s="18">
        <f>H9/H$7*100</f>
        <v>10.669023552027754</v>
      </c>
      <c r="I33" s="18">
        <f t="shared" si="10"/>
        <v>10.482282634378578</v>
      </c>
      <c r="J33" s="18">
        <f>J9/J$7*100</f>
        <v>11.029391340607132</v>
      </c>
      <c r="K33" s="18">
        <f t="shared" ref="K33:M35" si="11">K9/K$7*100</f>
        <v>10.572231117106774</v>
      </c>
      <c r="L33" s="18">
        <f t="shared" si="11"/>
        <v>12.397543072832983</v>
      </c>
      <c r="M33" s="18">
        <f t="shared" si="11"/>
        <v>6.0526186103608337</v>
      </c>
      <c r="N33" s="18">
        <f t="shared" ref="N33:P33" si="12">N9/N$7*100</f>
        <v>10.619073179459653</v>
      </c>
      <c r="O33" s="18">
        <f t="shared" si="12"/>
        <v>12.553053212372008</v>
      </c>
      <c r="P33" s="18">
        <f t="shared" si="12"/>
        <v>5.8840720896249392</v>
      </c>
      <c r="Q33" s="18">
        <v>9.9281313680690477</v>
      </c>
      <c r="R33" s="18">
        <v>10.516687997105315</v>
      </c>
      <c r="S33" s="18">
        <v>8.4947377009056044</v>
      </c>
    </row>
    <row r="34" spans="1:19" s="8" customFormat="1" ht="27" customHeight="1" x14ac:dyDescent="0.25">
      <c r="A34" s="12" t="s">
        <v>10</v>
      </c>
      <c r="B34" s="18">
        <f t="shared" ref="B34:C34" si="13">B10/B$7*100</f>
        <v>87.419831034242009</v>
      </c>
      <c r="C34" s="18">
        <f t="shared" si="13"/>
        <v>85.390569012469541</v>
      </c>
      <c r="D34" s="18">
        <f>D10/D$7*100</f>
        <v>92.063830485124811</v>
      </c>
      <c r="E34" s="18">
        <f t="shared" ref="E34:J34" si="14">E10/E$7*100</f>
        <v>87.493884032015359</v>
      </c>
      <c r="F34" s="18">
        <f t="shared" si="14"/>
        <v>85.269147088901249</v>
      </c>
      <c r="G34" s="18">
        <f t="shared" si="14"/>
        <v>92.062865600112758</v>
      </c>
      <c r="H34" s="18">
        <f t="shared" si="14"/>
        <v>87.837728340294348</v>
      </c>
      <c r="I34" s="18">
        <f t="shared" si="14"/>
        <v>87.288553612578539</v>
      </c>
      <c r="J34" s="18">
        <f t="shared" si="14"/>
        <v>88.897511512949094</v>
      </c>
      <c r="K34" s="18">
        <f>K10/K$7*100</f>
        <v>88.007280788157402</v>
      </c>
      <c r="L34" s="18">
        <f t="shared" si="11"/>
        <v>85.697502913721607</v>
      </c>
      <c r="M34" s="18">
        <f t="shared" si="11"/>
        <v>93.726468095485629</v>
      </c>
      <c r="N34" s="18">
        <f t="shared" ref="N34:P34" si="15">N10/N$7*100</f>
        <v>88.147771468391852</v>
      </c>
      <c r="O34" s="18">
        <f t="shared" si="15"/>
        <v>85.94819353811873</v>
      </c>
      <c r="P34" s="18">
        <f t="shared" si="15"/>
        <v>93.533041078097085</v>
      </c>
      <c r="Q34" s="18">
        <v>88.341891384789307</v>
      </c>
      <c r="R34" s="18">
        <v>87.571613318234512</v>
      </c>
      <c r="S34" s="18">
        <v>90.214571265399371</v>
      </c>
    </row>
    <row r="35" spans="1:19" s="8" customFormat="1" ht="27" customHeight="1" x14ac:dyDescent="0.25">
      <c r="A35" s="12" t="s">
        <v>11</v>
      </c>
      <c r="B35" s="18">
        <f t="shared" ref="B35:D35" si="16">B11/B$7*100</f>
        <v>0.91564678775546848</v>
      </c>
      <c r="C35" s="18">
        <f t="shared" si="16"/>
        <v>1.1244087716783717</v>
      </c>
      <c r="D35" s="18">
        <f t="shared" si="16"/>
        <v>0.43625151704004983</v>
      </c>
      <c r="E35" s="18">
        <f t="shared" ref="E35:J35" si="17">E11/E$7*100</f>
        <v>1.5873821810695787</v>
      </c>
      <c r="F35" s="18">
        <f t="shared" si="17"/>
        <v>2.2299091976033107</v>
      </c>
      <c r="G35" s="18">
        <f t="shared" si="17"/>
        <v>0.26781309465078579</v>
      </c>
      <c r="H35" s="18">
        <f t="shared" si="17"/>
        <v>1.4932481076785589</v>
      </c>
      <c r="I35" s="18">
        <f>I11/I$7*100</f>
        <v>2.2291637530426156</v>
      </c>
      <c r="J35" s="18">
        <f t="shared" si="17"/>
        <v>7.3097146442712216E-2</v>
      </c>
      <c r="K35" s="18">
        <f t="shared" si="11"/>
        <v>1.4204880947358254</v>
      </c>
      <c r="L35" s="18">
        <f t="shared" si="11"/>
        <v>1.9049540134450045</v>
      </c>
      <c r="M35" s="18">
        <f t="shared" si="11"/>
        <v>0.22091329415384664</v>
      </c>
      <c r="N35" s="18">
        <f t="shared" ref="N35:P35" si="18">N11/N$7*100</f>
        <v>1.233155352148487</v>
      </c>
      <c r="O35" s="18">
        <f t="shared" si="18"/>
        <v>1.4987532495092577</v>
      </c>
      <c r="P35" s="18">
        <f t="shared" si="18"/>
        <v>0.58288683227796723</v>
      </c>
      <c r="Q35" s="18">
        <v>1.7299772471416426</v>
      </c>
      <c r="R35" s="18">
        <v>1.9110286185246486</v>
      </c>
      <c r="S35" s="18">
        <v>1.2890593130456067</v>
      </c>
    </row>
    <row r="36" spans="1:19" s="8" customFormat="1" ht="27" customHeight="1" x14ac:dyDescent="0.25">
      <c r="A36" s="9" t="s">
        <v>12</v>
      </c>
      <c r="B36" s="20"/>
      <c r="C36" s="20"/>
      <c r="D36" s="20"/>
      <c r="E36" s="20"/>
      <c r="F36" s="20"/>
      <c r="G36" s="20"/>
      <c r="H36" s="20"/>
      <c r="I36" s="20"/>
      <c r="J36" s="20"/>
      <c r="K36" s="20"/>
      <c r="L36" s="20"/>
      <c r="M36" s="20"/>
      <c r="N36" s="20"/>
      <c r="O36" s="20"/>
      <c r="P36" s="20"/>
      <c r="Q36" s="20"/>
      <c r="R36" s="20"/>
      <c r="S36" s="20"/>
    </row>
    <row r="37" spans="1:19" s="8" customFormat="1" ht="27" customHeight="1" x14ac:dyDescent="0.25">
      <c r="A37" s="12" t="s">
        <v>13</v>
      </c>
      <c r="B37" s="18">
        <f t="shared" ref="B37:C40" si="19">B13/B$7*100</f>
        <v>10.958471966047282</v>
      </c>
      <c r="C37" s="18">
        <f t="shared" si="19"/>
        <v>6.2128509925469348</v>
      </c>
      <c r="D37" s="18">
        <f t="shared" ref="D37:D40" si="20">D13/D$7*100</f>
        <v>21.818903471971673</v>
      </c>
      <c r="E37" s="18">
        <f t="shared" ref="E37:J37" si="21">E13/E$7*100</f>
        <v>10.639503626192043</v>
      </c>
      <c r="F37" s="18">
        <f t="shared" si="21"/>
        <v>5.3785523091811376</v>
      </c>
      <c r="G37" s="18">
        <f>G13/G$7*100</f>
        <v>21.444012299668724</v>
      </c>
      <c r="H37" s="18">
        <f>H13/H$7*100</f>
        <v>11.062904148590668</v>
      </c>
      <c r="I37" s="18">
        <f t="shared" si="21"/>
        <v>6.4299220981434884</v>
      </c>
      <c r="J37" s="18">
        <f t="shared" si="21"/>
        <v>20.003512972139696</v>
      </c>
      <c r="K37" s="18">
        <f>K13/K$7*100</f>
        <v>11.038684331138882</v>
      </c>
      <c r="L37" s="18">
        <f t="shared" ref="K37:M40" si="22">L13/L$7*100</f>
        <v>5.682547861506607</v>
      </c>
      <c r="M37" s="18">
        <f t="shared" si="22"/>
        <v>24.300889347682141</v>
      </c>
      <c r="N37" s="18">
        <f>N13/N$7*100</f>
        <v>9.1288338936444706</v>
      </c>
      <c r="O37" s="18">
        <f t="shared" ref="O37:P37" si="23">O13/O$7*100</f>
        <v>4.2681309353281343</v>
      </c>
      <c r="P37" s="18">
        <f t="shared" si="23"/>
        <v>21.029387887644098</v>
      </c>
      <c r="Q37" s="18">
        <v>6.6548548139633192</v>
      </c>
      <c r="R37" s="18">
        <v>3.8669516681296443</v>
      </c>
      <c r="S37" s="18">
        <v>13.443746430611078</v>
      </c>
    </row>
    <row r="38" spans="1:19" s="8" customFormat="1" ht="27" customHeight="1" x14ac:dyDescent="0.25">
      <c r="A38" s="12" t="s">
        <v>14</v>
      </c>
      <c r="B38" s="18">
        <f t="shared" si="19"/>
        <v>57.487137587400362</v>
      </c>
      <c r="C38" s="18">
        <f t="shared" si="19"/>
        <v>56.043874610147896</v>
      </c>
      <c r="D38" s="18">
        <f t="shared" si="20"/>
        <v>60.790068604651104</v>
      </c>
      <c r="E38" s="18">
        <f t="shared" ref="E38:J38" si="24">E14/E$7*100</f>
        <v>56.267989907960036</v>
      </c>
      <c r="F38" s="18">
        <f>F14/F$7*100</f>
        <v>55.889417340306103</v>
      </c>
      <c r="G38" s="18">
        <f>G14/G$7*100</f>
        <v>57.045471079004706</v>
      </c>
      <c r="H38" s="18">
        <f t="shared" si="24"/>
        <v>51.046629187728854</v>
      </c>
      <c r="I38" s="18">
        <f t="shared" si="24"/>
        <v>49.577424078668393</v>
      </c>
      <c r="J38" s="18">
        <f t="shared" si="24"/>
        <v>53.881863172798496</v>
      </c>
      <c r="K38" s="18">
        <f t="shared" si="22"/>
        <v>53.267768446679099</v>
      </c>
      <c r="L38" s="18">
        <f t="shared" si="22"/>
        <v>52.967760572105128</v>
      </c>
      <c r="M38" s="18">
        <f t="shared" si="22"/>
        <v>54.010610971647935</v>
      </c>
      <c r="N38" s="18">
        <f t="shared" ref="N38:P38" si="25">N14/N$7*100</f>
        <v>54.261660592705596</v>
      </c>
      <c r="O38" s="18">
        <f t="shared" si="25"/>
        <v>52.655976444373707</v>
      </c>
      <c r="P38" s="18">
        <f t="shared" si="25"/>
        <v>58.191264815716835</v>
      </c>
      <c r="Q38" s="18">
        <v>53.549018397039752</v>
      </c>
      <c r="R38" s="18">
        <v>50.510255362204248</v>
      </c>
      <c r="S38" s="18">
        <v>60.948029697315818</v>
      </c>
    </row>
    <row r="39" spans="1:19" s="8" customFormat="1" ht="27" customHeight="1" x14ac:dyDescent="0.25">
      <c r="A39" s="12" t="s">
        <v>15</v>
      </c>
      <c r="B39" s="18">
        <f t="shared" si="19"/>
        <v>14.435658707122649</v>
      </c>
      <c r="C39" s="18">
        <f t="shared" si="19"/>
        <v>17.169586217571986</v>
      </c>
      <c r="D39" s="18">
        <f t="shared" si="20"/>
        <v>8.179020717026928</v>
      </c>
      <c r="E39" s="18">
        <f t="shared" ref="E39:J39" si="26">E15/E$7*100</f>
        <v>14.465600286181202</v>
      </c>
      <c r="F39" s="18">
        <f t="shared" si="26"/>
        <v>17.724281965120419</v>
      </c>
      <c r="G39" s="18">
        <f t="shared" si="26"/>
        <v>7.7731881457467153</v>
      </c>
      <c r="H39" s="18">
        <f t="shared" si="26"/>
        <v>15.454874348636787</v>
      </c>
      <c r="I39" s="18">
        <f t="shared" si="26"/>
        <v>18.049089562771371</v>
      </c>
      <c r="J39" s="18">
        <f t="shared" si="26"/>
        <v>10.448624986749726</v>
      </c>
      <c r="K39" s="18">
        <f t="shared" si="22"/>
        <v>14.707123479572202</v>
      </c>
      <c r="L39" s="18">
        <f t="shared" si="22"/>
        <v>17.532482319814264</v>
      </c>
      <c r="M39" s="18">
        <f t="shared" si="22"/>
        <v>7.7113181267699709</v>
      </c>
      <c r="N39" s="18">
        <f t="shared" ref="N39:P39" si="27">N15/N$7*100</f>
        <v>15.062481754574305</v>
      </c>
      <c r="O39" s="18">
        <f t="shared" si="27"/>
        <v>18.199241339063079</v>
      </c>
      <c r="P39" s="18">
        <f t="shared" si="27"/>
        <v>7.3826919954538077</v>
      </c>
      <c r="Q39" s="18">
        <v>15.538919737985873</v>
      </c>
      <c r="R39" s="18">
        <v>18.427488793143883</v>
      </c>
      <c r="S39" s="18">
        <v>8.5045280248021538</v>
      </c>
    </row>
    <row r="40" spans="1:19" s="8" customFormat="1" ht="27" customHeight="1" x14ac:dyDescent="0.25">
      <c r="A40" s="12" t="s">
        <v>16</v>
      </c>
      <c r="B40" s="18">
        <f t="shared" si="19"/>
        <v>17.118537380432311</v>
      </c>
      <c r="C40" s="18">
        <f t="shared" si="19"/>
        <v>20.573599939085536</v>
      </c>
      <c r="D40" s="18">
        <f t="shared" si="20"/>
        <v>9.2115699937678155</v>
      </c>
      <c r="E40" s="18">
        <f t="shared" ref="E40:J40" si="28">E16/E$7*100</f>
        <v>18.626863625915004</v>
      </c>
      <c r="F40" s="18">
        <f t="shared" si="28"/>
        <v>21.007547014090559</v>
      </c>
      <c r="G40" s="18">
        <f t="shared" si="28"/>
        <v>13.737612088237338</v>
      </c>
      <c r="H40" s="18">
        <f t="shared" si="28"/>
        <v>22.435592315046261</v>
      </c>
      <c r="I40" s="18">
        <f t="shared" si="28"/>
        <v>25.943564260416402</v>
      </c>
      <c r="J40" s="18">
        <f t="shared" si="28"/>
        <v>15.665998868310648</v>
      </c>
      <c r="K40" s="18">
        <f t="shared" si="22"/>
        <v>20.986423742609414</v>
      </c>
      <c r="L40" s="18">
        <f t="shared" si="22"/>
        <v>23.817209246573736</v>
      </c>
      <c r="M40" s="18">
        <f t="shared" si="22"/>
        <v>13.977181553899861</v>
      </c>
      <c r="N40" s="18">
        <f t="shared" ref="N40:P40" si="29">N16/N$7*100</f>
        <v>21.547023759075628</v>
      </c>
      <c r="O40" s="18">
        <f t="shared" si="29"/>
        <v>24.875988116080428</v>
      </c>
      <c r="P40" s="18">
        <f t="shared" si="29"/>
        <v>13.396655301185255</v>
      </c>
      <c r="Q40" s="18">
        <v>24.257207051011054</v>
      </c>
      <c r="R40" s="18">
        <v>27.194634110386694</v>
      </c>
      <c r="S40" s="18">
        <v>17.103695847270949</v>
      </c>
    </row>
    <row r="41" spans="1:19" s="8" customFormat="1" ht="27" customHeight="1" x14ac:dyDescent="0.25">
      <c r="A41" s="9" t="s">
        <v>17</v>
      </c>
      <c r="B41" s="20"/>
      <c r="C41" s="20"/>
      <c r="D41" s="20"/>
      <c r="E41" s="20"/>
      <c r="F41" s="20"/>
      <c r="G41" s="20"/>
      <c r="H41" s="20"/>
      <c r="I41" s="20"/>
      <c r="J41" s="20"/>
      <c r="K41" s="20"/>
      <c r="L41" s="20"/>
      <c r="M41" s="20"/>
      <c r="N41" s="20"/>
      <c r="O41" s="20"/>
      <c r="P41" s="20"/>
      <c r="Q41" s="20"/>
      <c r="R41" s="20"/>
      <c r="S41" s="20"/>
    </row>
    <row r="42" spans="1:19" s="8" customFormat="1" ht="27" customHeight="1" x14ac:dyDescent="0.25">
      <c r="A42" s="12" t="s">
        <v>18</v>
      </c>
      <c r="B42" s="18">
        <f>B18/B$7*100</f>
        <v>92.311649426973517</v>
      </c>
      <c r="C42" s="18">
        <f t="shared" ref="C42:D42" si="30">C18/C$7*100</f>
        <v>89.956030973196974</v>
      </c>
      <c r="D42" s="18">
        <f t="shared" si="30"/>
        <v>97.702520930232168</v>
      </c>
      <c r="E42" s="18">
        <f t="shared" ref="E42:G42" si="31">E18/E$7*100</f>
        <v>92.486515413164639</v>
      </c>
      <c r="F42" s="18">
        <f>F18/F$7*100</f>
        <v>90.344902977329681</v>
      </c>
      <c r="G42" s="18">
        <f t="shared" si="31"/>
        <v>96.88478271196017</v>
      </c>
      <c r="H42" s="18">
        <f>H18/H$7*100</f>
        <v>91.10377750097993</v>
      </c>
      <c r="I42" s="18">
        <f>I18/I$7*100</f>
        <v>88.227884316021004</v>
      </c>
      <c r="J42" s="18">
        <f t="shared" ref="J42" si="32">J18/J$7*100</f>
        <v>96.653601718957432</v>
      </c>
      <c r="K42" s="18">
        <f t="shared" ref="K42:M43" si="33">K18/K$7*100</f>
        <v>90.374753243276558</v>
      </c>
      <c r="L42" s="18">
        <f t="shared" si="33"/>
        <v>87.936830409078226</v>
      </c>
      <c r="M42" s="18">
        <f t="shared" si="33"/>
        <v>96.411237306920953</v>
      </c>
      <c r="N42" s="18">
        <f t="shared" ref="N42:P42" si="34">N18/N$7*100</f>
        <v>92.070891130133433</v>
      </c>
      <c r="O42" s="18">
        <f>O18/O$7*100</f>
        <v>90.040585707464587</v>
      </c>
      <c r="P42" s="18">
        <f t="shared" si="34"/>
        <v>97.043351193375543</v>
      </c>
      <c r="Q42" s="18">
        <v>92.488231689649112</v>
      </c>
      <c r="R42" s="18">
        <v>91.277079047702003</v>
      </c>
      <c r="S42" s="18">
        <v>95.436077343558779</v>
      </c>
    </row>
    <row r="43" spans="1:19" s="8" customFormat="1" ht="27" customHeight="1" x14ac:dyDescent="0.25">
      <c r="A43" s="12" t="s">
        <v>19</v>
      </c>
      <c r="B43" s="18">
        <f>B19/B$7*100</f>
        <v>2.1750208314631392</v>
      </c>
      <c r="C43" s="18">
        <f t="shared" ref="C43:D43" si="35">C19/C$7*100</f>
        <v>2.3953671649706179</v>
      </c>
      <c r="D43" s="18">
        <f t="shared" si="35"/>
        <v>1.670754629842228</v>
      </c>
      <c r="E43" s="18">
        <f t="shared" ref="E43:J43" si="36">E19/E$7*100</f>
        <v>3.0267292975637679</v>
      </c>
      <c r="F43" s="18">
        <f t="shared" si="36"/>
        <v>3.4989839259854079</v>
      </c>
      <c r="G43" s="18">
        <f t="shared" si="36"/>
        <v>2.056851623088308</v>
      </c>
      <c r="H43" s="18">
        <f t="shared" si="36"/>
        <v>2.7449296842372832</v>
      </c>
      <c r="I43" s="18">
        <f t="shared" si="36"/>
        <v>3.0582327405739225</v>
      </c>
      <c r="J43" s="18">
        <f t="shared" si="36"/>
        <v>2.1403255568245085</v>
      </c>
      <c r="K43" s="18">
        <f t="shared" si="33"/>
        <v>2.6903511486330958</v>
      </c>
      <c r="L43" s="18">
        <f t="shared" si="33"/>
        <v>2.9487948626480862</v>
      </c>
      <c r="M43" s="18">
        <f t="shared" si="33"/>
        <v>2.0504246755238573</v>
      </c>
      <c r="N43" s="18">
        <f t="shared" ref="N43:P43" si="37">N19/N$7*100</f>
        <v>2.5322296616474089</v>
      </c>
      <c r="O43" s="18">
        <f t="shared" si="37"/>
        <v>2.7388720887049711</v>
      </c>
      <c r="P43" s="18">
        <f t="shared" si="37"/>
        <v>2.0279266114628998</v>
      </c>
      <c r="Q43" s="18">
        <v>3.0343477909777081</v>
      </c>
      <c r="R43" s="18">
        <v>2.8397402823658697</v>
      </c>
      <c r="S43" s="18">
        <v>3.5081993962633597</v>
      </c>
    </row>
    <row r="44" spans="1:19" s="8" customFormat="1" ht="27" customHeight="1" x14ac:dyDescent="0.25">
      <c r="A44" s="12" t="s">
        <v>20</v>
      </c>
      <c r="B44" s="18">
        <f t="shared" ref="B44:D44" si="38">B20/B$7*100</f>
        <v>5.1966461434114386</v>
      </c>
      <c r="C44" s="18">
        <f t="shared" si="38"/>
        <v>7.1937298796044198</v>
      </c>
      <c r="D44" s="18">
        <f t="shared" si="38"/>
        <v>0.62628722734280196</v>
      </c>
      <c r="E44" s="18">
        <f>E20/E$7*100</f>
        <v>4.0165186603953043</v>
      </c>
      <c r="F44" s="18">
        <f t="shared" ref="F44:J44" si="39">F20/F$7*100</f>
        <v>5.6016708869534204</v>
      </c>
      <c r="G44" s="18">
        <f t="shared" si="39"/>
        <v>0.76106352526605103</v>
      </c>
      <c r="H44" s="18">
        <f t="shared" si="39"/>
        <v>5.3906342599783708</v>
      </c>
      <c r="I44" s="18">
        <f t="shared" si="39"/>
        <v>7.6737869539123729</v>
      </c>
      <c r="J44" s="18">
        <f t="shared" si="39"/>
        <v>0.98466529687170989</v>
      </c>
      <c r="K44" s="18">
        <f t="shared" ref="K44:M45" si="40">K20/K$7*100</f>
        <v>6.1926753524193341</v>
      </c>
      <c r="L44" s="18">
        <f t="shared" si="40"/>
        <v>8.0786408661427078</v>
      </c>
      <c r="M44" s="18">
        <f t="shared" si="40"/>
        <v>1.5228799805238713</v>
      </c>
      <c r="N44" s="18">
        <f t="shared" ref="N44:P44" si="41">N20/N$7*100</f>
        <v>4.7386313341055271</v>
      </c>
      <c r="O44" s="18">
        <f t="shared" si="41"/>
        <v>6.4141333757759034</v>
      </c>
      <c r="P44" s="18">
        <f t="shared" si="41"/>
        <v>0.63484331872057154</v>
      </c>
      <c r="Q44" s="18">
        <v>3.9672624843841291</v>
      </c>
      <c r="R44" s="18">
        <v>5.1970329471518841</v>
      </c>
      <c r="S44" s="18">
        <v>0.97087378640776689</v>
      </c>
    </row>
    <row r="45" spans="1:19" s="8" customFormat="1" ht="27" customHeight="1" x14ac:dyDescent="0.25">
      <c r="A45" s="12" t="s">
        <v>21</v>
      </c>
      <c r="B45" s="18">
        <f t="shared" ref="B45:D45" si="42">B21/B$7*100</f>
        <v>0.31648923915537064</v>
      </c>
      <c r="C45" s="18">
        <f t="shared" si="42"/>
        <v>0.45478374157947538</v>
      </c>
      <c r="D45" s="18">
        <f t="shared" si="42"/>
        <v>0</v>
      </c>
      <c r="E45" s="18">
        <f t="shared" ref="E45:J45" si="43">E21/E$7*100</f>
        <v>0.47019407512716593</v>
      </c>
      <c r="F45" s="18">
        <f t="shared" si="43"/>
        <v>0.55424083842938621</v>
      </c>
      <c r="G45" s="18">
        <f t="shared" si="43"/>
        <v>0.2975857523433646</v>
      </c>
      <c r="H45" s="18">
        <f t="shared" si="43"/>
        <v>0.76065855480461986</v>
      </c>
      <c r="I45" s="18">
        <f t="shared" si="43"/>
        <v>1.040095989492406</v>
      </c>
      <c r="J45" s="18">
        <f t="shared" si="43"/>
        <v>0.22140742734580127</v>
      </c>
      <c r="K45" s="18">
        <f t="shared" si="40"/>
        <v>0.74222025567091499</v>
      </c>
      <c r="L45" s="18">
        <f t="shared" si="40"/>
        <v>1.0357338621300214</v>
      </c>
      <c r="M45" s="18">
        <f t="shared" si="40"/>
        <v>1.5458037031469618E-2</v>
      </c>
      <c r="N45" s="18">
        <f t="shared" ref="N45:P45" si="44">N21/N$7*100</f>
        <v>0.65824787411362551</v>
      </c>
      <c r="O45" s="18">
        <f t="shared" si="44"/>
        <v>0.80640882805453873</v>
      </c>
      <c r="P45" s="18">
        <f t="shared" si="44"/>
        <v>0.29387887644098065</v>
      </c>
      <c r="Q45" s="18">
        <v>0.51063304247041896</v>
      </c>
      <c r="R45" s="18">
        <v>0.68614772278023839</v>
      </c>
      <c r="S45" s="18">
        <v>8.3217753120665747E-2</v>
      </c>
    </row>
    <row r="46" spans="1:19" s="8" customFormat="1" ht="27" customHeight="1" x14ac:dyDescent="0.25">
      <c r="A46" s="9" t="s">
        <v>22</v>
      </c>
      <c r="B46" s="20"/>
      <c r="C46" s="20"/>
      <c r="D46" s="20"/>
      <c r="E46" s="20"/>
      <c r="F46" s="20"/>
      <c r="G46" s="20"/>
      <c r="H46" s="20"/>
      <c r="I46" s="20"/>
      <c r="J46" s="20"/>
      <c r="K46" s="20"/>
      <c r="L46" s="20"/>
      <c r="M46" s="20"/>
      <c r="N46" s="20"/>
      <c r="O46" s="20"/>
      <c r="P46" s="20"/>
      <c r="Q46" s="20"/>
      <c r="R46" s="20"/>
      <c r="S46" s="20"/>
    </row>
    <row r="47" spans="1:19" s="8" customFormat="1" ht="27" customHeight="1" x14ac:dyDescent="0.25">
      <c r="A47" s="12" t="s">
        <v>23</v>
      </c>
      <c r="B47" s="18">
        <f>B23/B$7*100</f>
        <v>38.101578942118749</v>
      </c>
      <c r="C47" s="18">
        <f t="shared" ref="C47:H47" si="45">C23/C$7*100</f>
        <v>53.300845635660025</v>
      </c>
      <c r="D47" s="18">
        <f t="shared" si="45"/>
        <v>3.3178075901203794</v>
      </c>
      <c r="E47" s="18">
        <f t="shared" si="45"/>
        <v>34.53375552745031</v>
      </c>
      <c r="F47" s="18">
        <f t="shared" si="45"/>
        <v>50.36478816205792</v>
      </c>
      <c r="G47" s="18">
        <f t="shared" si="45"/>
        <v>2.0212840933117207</v>
      </c>
      <c r="H47" s="18">
        <f t="shared" si="45"/>
        <v>33.881716051474939</v>
      </c>
      <c r="I47" s="18">
        <f t="shared" ref="I47" si="46">I23/I$7*100</f>
        <v>50.139000053383121</v>
      </c>
      <c r="J47" s="18">
        <f>J23/J$7*100</f>
        <v>2.5088302488190592</v>
      </c>
      <c r="K47" s="18">
        <f>K23/K$7*100</f>
        <v>32.536642865574841</v>
      </c>
      <c r="L47" s="18">
        <f>L23/L$7*100</f>
        <v>44.733060954645765</v>
      </c>
      <c r="M47" s="18">
        <f>M23/M$7*100</f>
        <v>2.3373755239355254</v>
      </c>
      <c r="N47" s="18">
        <f>N23/N$7*100</f>
        <v>31.53233324858039</v>
      </c>
      <c r="O47" s="18">
        <f t="shared" ref="O47" si="47">O23/O$7*100</f>
        <v>42.872300917820574</v>
      </c>
      <c r="P47" s="18">
        <f>P23/P$7*100</f>
        <v>3.7684689072901443</v>
      </c>
      <c r="Q47" s="18">
        <v>30.797585061964728</v>
      </c>
      <c r="R47" s="18">
        <v>41.995724978055335</v>
      </c>
      <c r="S47" s="18">
        <v>3.5277800440564575</v>
      </c>
    </row>
    <row r="48" spans="1:19" s="8" customFormat="1" ht="27" customHeight="1" thickBot="1" x14ac:dyDescent="0.3">
      <c r="A48" s="12" t="s">
        <v>24</v>
      </c>
      <c r="B48" s="18">
        <f t="shared" ref="B48:G48" si="48">B24/B$7*100</f>
        <v>61.898421057881251</v>
      </c>
      <c r="C48" s="18">
        <f t="shared" si="48"/>
        <v>46.699154364339975</v>
      </c>
      <c r="D48" s="18">
        <f t="shared" si="48"/>
        <v>96.680552366582475</v>
      </c>
      <c r="E48" s="18">
        <f t="shared" si="48"/>
        <v>65.46624447254969</v>
      </c>
      <c r="F48" s="18">
        <f t="shared" si="48"/>
        <v>49.635211837942087</v>
      </c>
      <c r="G48" s="18">
        <f t="shared" si="48"/>
        <v>97.978715906688279</v>
      </c>
      <c r="H48" s="18">
        <f>H24/H$7*100</f>
        <v>66.118283948527093</v>
      </c>
      <c r="I48" s="18">
        <f>I24/I$7*100</f>
        <v>49.860999946616303</v>
      </c>
      <c r="J48" s="18">
        <f t="shared" ref="J48" si="49">J24/J$7*100</f>
        <v>97.491169751180522</v>
      </c>
      <c r="K48" s="18">
        <f>K24/K$7*100</f>
        <v>67.46335713442474</v>
      </c>
      <c r="L48" s="18">
        <f>L24/L$7*100</f>
        <v>55.266939045354</v>
      </c>
      <c r="M48" s="18">
        <f>M24/M$7*100</f>
        <v>97.662624476064593</v>
      </c>
      <c r="N48" s="18">
        <f t="shared" ref="N48" si="50">N24/N$7*100</f>
        <v>68.467666751419614</v>
      </c>
      <c r="O48" s="18">
        <f>O24/O$7*100</f>
        <v>57.127699082179426</v>
      </c>
      <c r="P48" s="18">
        <f t="shared" ref="P48" si="51">P24/P$7*100</f>
        <v>96.229907452508527</v>
      </c>
      <c r="Q48" s="18">
        <v>69.202889945516645</v>
      </c>
      <c r="R48" s="18">
        <v>58.004275021944665</v>
      </c>
      <c r="S48" s="18">
        <v>96.472219955943544</v>
      </c>
    </row>
    <row r="49" spans="1:19" ht="23.25" hidden="1" customHeight="1" thickBot="1" x14ac:dyDescent="0.4">
      <c r="A49" s="34"/>
      <c r="B49" s="35"/>
      <c r="C49" s="36"/>
      <c r="D49" s="35"/>
      <c r="E49" s="35"/>
      <c r="F49" s="36"/>
      <c r="G49" s="35"/>
      <c r="H49" s="35"/>
      <c r="I49" s="36"/>
      <c r="J49" s="35"/>
      <c r="K49" s="35"/>
      <c r="L49" s="36"/>
      <c r="M49" s="35"/>
      <c r="N49" s="35"/>
      <c r="O49" s="36"/>
      <c r="P49" s="35"/>
      <c r="Q49" s="35"/>
      <c r="R49" s="36"/>
      <c r="S49" s="35"/>
    </row>
    <row r="50" spans="1:19" ht="23.25" hidden="1" customHeight="1" thickBot="1" x14ac:dyDescent="0.4">
      <c r="A50" s="37" t="s">
        <v>44</v>
      </c>
      <c r="B50" s="35"/>
      <c r="C50" s="36"/>
      <c r="D50" s="35"/>
      <c r="E50" s="35"/>
      <c r="F50" s="36"/>
      <c r="G50" s="35"/>
      <c r="H50" s="35"/>
      <c r="I50" s="36"/>
      <c r="J50" s="35"/>
      <c r="K50" s="35"/>
      <c r="L50" s="36"/>
      <c r="M50" s="35"/>
      <c r="N50" s="35"/>
      <c r="O50" s="36"/>
      <c r="P50" s="35"/>
      <c r="Q50" s="35"/>
      <c r="R50" s="36"/>
      <c r="S50" s="35"/>
    </row>
    <row r="51" spans="1:19" ht="23.25" hidden="1" customHeight="1" thickBot="1" x14ac:dyDescent="0.4">
      <c r="A51" s="38" t="s">
        <v>45</v>
      </c>
      <c r="B51" s="35">
        <v>249822</v>
      </c>
      <c r="C51" s="39" t="e">
        <f>B51/#REF!*100</f>
        <v>#REF!</v>
      </c>
      <c r="D51" s="35">
        <v>309749</v>
      </c>
      <c r="E51" s="35">
        <v>249822</v>
      </c>
      <c r="F51" s="39" t="e">
        <f>E51/#REF!*100</f>
        <v>#REF!</v>
      </c>
      <c r="G51" s="35">
        <v>309749</v>
      </c>
      <c r="H51" s="35"/>
      <c r="I51" s="39"/>
      <c r="J51" s="35"/>
      <c r="K51" s="35">
        <v>249822</v>
      </c>
      <c r="L51" s="39" t="e">
        <f>K51/#REF!*100</f>
        <v>#REF!</v>
      </c>
      <c r="M51" s="35">
        <v>309749</v>
      </c>
      <c r="N51" s="35"/>
      <c r="O51" s="39"/>
      <c r="P51" s="35"/>
      <c r="Q51" s="35"/>
      <c r="R51" s="39"/>
      <c r="S51" s="35"/>
    </row>
    <row r="52" spans="1:19" ht="23.25" hidden="1" customHeight="1" thickBot="1" x14ac:dyDescent="0.4">
      <c r="A52" s="38" t="s">
        <v>46</v>
      </c>
      <c r="B52" s="35">
        <v>31291</v>
      </c>
      <c r="C52" s="39" t="e">
        <f>B52/#REF!*100</f>
        <v>#REF!</v>
      </c>
      <c r="D52" s="35">
        <v>34259</v>
      </c>
      <c r="E52" s="35">
        <v>31291</v>
      </c>
      <c r="F52" s="39" t="e">
        <f>E52/#REF!*100</f>
        <v>#REF!</v>
      </c>
      <c r="G52" s="35">
        <v>34259</v>
      </c>
      <c r="H52" s="35"/>
      <c r="I52" s="39"/>
      <c r="J52" s="35"/>
      <c r="K52" s="35">
        <v>31291</v>
      </c>
      <c r="L52" s="39" t="e">
        <f>K52/#REF!*100</f>
        <v>#REF!</v>
      </c>
      <c r="M52" s="35">
        <v>34259</v>
      </c>
      <c r="N52" s="35"/>
      <c r="O52" s="39"/>
      <c r="P52" s="35"/>
      <c r="Q52" s="35"/>
      <c r="R52" s="39"/>
      <c r="S52" s="35"/>
    </row>
    <row r="53" spans="1:19" ht="23.25" hidden="1" customHeight="1" thickBot="1" x14ac:dyDescent="0.4">
      <c r="A53" s="38" t="s">
        <v>47</v>
      </c>
      <c r="B53" s="35">
        <v>28480</v>
      </c>
      <c r="C53" s="39" t="e">
        <f>B53/#REF!*100</f>
        <v>#REF!</v>
      </c>
      <c r="D53" s="35">
        <v>30871</v>
      </c>
      <c r="E53" s="35">
        <v>28480</v>
      </c>
      <c r="F53" s="39" t="e">
        <f>E53/#REF!*100</f>
        <v>#REF!</v>
      </c>
      <c r="G53" s="35">
        <v>30871</v>
      </c>
      <c r="H53" s="35"/>
      <c r="I53" s="39"/>
      <c r="J53" s="35"/>
      <c r="K53" s="35">
        <v>28480</v>
      </c>
      <c r="L53" s="39" t="e">
        <f>K53/#REF!*100</f>
        <v>#REF!</v>
      </c>
      <c r="M53" s="35">
        <v>30871</v>
      </c>
      <c r="N53" s="35"/>
      <c r="O53" s="39"/>
      <c r="P53" s="35"/>
      <c r="Q53" s="35"/>
      <c r="R53" s="39"/>
      <c r="S53" s="35"/>
    </row>
    <row r="54" spans="1:19" ht="23.25" hidden="1" customHeight="1" thickBot="1" x14ac:dyDescent="0.4">
      <c r="A54" s="38" t="s">
        <v>48</v>
      </c>
      <c r="B54" s="35">
        <v>23251</v>
      </c>
      <c r="C54" s="39" t="e">
        <f>B54/#REF!*100</f>
        <v>#REF!</v>
      </c>
      <c r="D54" s="35">
        <v>18493</v>
      </c>
      <c r="E54" s="35">
        <v>23251</v>
      </c>
      <c r="F54" s="39" t="e">
        <f>E54/#REF!*100</f>
        <v>#REF!</v>
      </c>
      <c r="G54" s="35">
        <v>18493</v>
      </c>
      <c r="H54" s="35"/>
      <c r="I54" s="39"/>
      <c r="J54" s="35"/>
      <c r="K54" s="35">
        <v>23251</v>
      </c>
      <c r="L54" s="39" t="e">
        <f>K54/#REF!*100</f>
        <v>#REF!</v>
      </c>
      <c r="M54" s="35">
        <v>18493</v>
      </c>
      <c r="N54" s="35"/>
      <c r="O54" s="39"/>
      <c r="P54" s="35"/>
      <c r="Q54" s="35"/>
      <c r="R54" s="39"/>
      <c r="S54" s="35"/>
    </row>
    <row r="55" spans="1:19" ht="1.35" customHeight="1" thickBot="1" x14ac:dyDescent="0.4">
      <c r="A55" s="21"/>
      <c r="B55" s="22"/>
      <c r="C55" s="22"/>
      <c r="D55" s="22"/>
      <c r="E55" s="22"/>
      <c r="F55" s="22"/>
      <c r="G55" s="22"/>
      <c r="H55" s="22"/>
      <c r="I55" s="22"/>
      <c r="J55" s="22"/>
      <c r="K55" s="22"/>
      <c r="L55" s="22"/>
      <c r="M55" s="22"/>
      <c r="N55" s="22"/>
      <c r="O55" s="22"/>
      <c r="P55" s="22"/>
      <c r="Q55" s="22"/>
      <c r="R55" s="22"/>
      <c r="S55" s="22"/>
    </row>
    <row r="56" spans="1:19" s="23" customFormat="1" ht="59.1" customHeight="1" thickTop="1" x14ac:dyDescent="0.35">
      <c r="A56" s="82" t="s">
        <v>95</v>
      </c>
      <c r="B56" s="83"/>
      <c r="C56" s="83"/>
      <c r="D56" s="83"/>
      <c r="E56" s="83"/>
      <c r="F56" s="83"/>
      <c r="G56" s="83"/>
      <c r="H56" s="83"/>
      <c r="I56" s="83"/>
      <c r="J56" s="83"/>
      <c r="K56" s="83"/>
      <c r="L56" s="83"/>
      <c r="M56" s="83"/>
      <c r="N56" s="83"/>
      <c r="O56" s="24"/>
      <c r="P56" s="24"/>
      <c r="Q56" s="83"/>
      <c r="R56" s="24"/>
      <c r="S56" s="24"/>
    </row>
    <row r="57" spans="1:19" s="23" customFormat="1" ht="69" customHeight="1" x14ac:dyDescent="0.35">
      <c r="A57" s="113" t="s">
        <v>96</v>
      </c>
      <c r="B57" s="113"/>
      <c r="C57" s="113"/>
      <c r="D57" s="113"/>
      <c r="E57" s="113"/>
      <c r="F57" s="113"/>
      <c r="G57" s="113"/>
      <c r="H57" s="113"/>
      <c r="I57" s="113"/>
      <c r="J57" s="113"/>
      <c r="K57" s="113"/>
      <c r="L57" s="113"/>
      <c r="M57" s="113"/>
      <c r="N57" s="113"/>
      <c r="O57" s="24"/>
      <c r="P57" s="24"/>
      <c r="Q57" s="100"/>
      <c r="R57" s="24"/>
      <c r="S57" s="24"/>
    </row>
    <row r="58" spans="1:19" x14ac:dyDescent="0.35">
      <c r="A58" s="65"/>
      <c r="B58" s="65"/>
      <c r="C58" s="65"/>
      <c r="D58" s="65"/>
      <c r="E58" s="65"/>
      <c r="F58" s="65"/>
      <c r="G58" s="65"/>
      <c r="H58" s="65"/>
      <c r="I58" s="65"/>
      <c r="J58" s="65"/>
      <c r="K58" s="65"/>
      <c r="L58" s="65"/>
      <c r="M58" s="65"/>
      <c r="N58" s="65"/>
      <c r="O58" s="65"/>
      <c r="P58" s="65"/>
      <c r="Q58" s="65"/>
      <c r="R58" s="65"/>
      <c r="S58" s="65"/>
    </row>
    <row r="59" spans="1:19" x14ac:dyDescent="0.35">
      <c r="A59" s="65"/>
      <c r="B59" s="65"/>
      <c r="C59" s="65"/>
      <c r="D59" s="65"/>
      <c r="E59" s="65"/>
      <c r="F59" s="65"/>
      <c r="G59" s="65"/>
      <c r="H59" s="65"/>
      <c r="I59" s="65"/>
      <c r="J59" s="65"/>
      <c r="K59" s="65"/>
      <c r="L59" s="65"/>
      <c r="M59" s="65"/>
      <c r="N59" s="65"/>
      <c r="O59" s="65"/>
      <c r="P59" s="65"/>
      <c r="Q59" s="65"/>
      <c r="R59" s="65"/>
      <c r="S59" s="65"/>
    </row>
    <row r="61" spans="1:19" ht="25.5" x14ac:dyDescent="0.35">
      <c r="B61" s="7"/>
      <c r="C61" s="7"/>
      <c r="D61" s="7"/>
      <c r="E61" s="7"/>
      <c r="F61" s="7"/>
      <c r="G61" s="7"/>
      <c r="H61" s="7"/>
      <c r="I61" s="7"/>
      <c r="J61" s="7"/>
      <c r="K61" s="7"/>
      <c r="L61" s="7"/>
      <c r="M61" s="7"/>
      <c r="N61" s="7"/>
      <c r="O61" s="7"/>
      <c r="P61" s="7"/>
      <c r="Q61" s="7"/>
      <c r="R61" s="7"/>
      <c r="S61" s="7"/>
    </row>
    <row r="62" spans="1:19" ht="25.5" x14ac:dyDescent="0.35">
      <c r="B62" s="7"/>
      <c r="C62" s="7"/>
      <c r="D62" s="7"/>
      <c r="E62" s="7"/>
      <c r="F62" s="7"/>
      <c r="G62" s="7"/>
      <c r="H62" s="7"/>
      <c r="I62" s="7"/>
      <c r="J62" s="7"/>
      <c r="K62" s="7"/>
      <c r="L62" s="7"/>
      <c r="M62" s="7"/>
      <c r="N62" s="7"/>
      <c r="O62" s="7"/>
      <c r="P62" s="7"/>
      <c r="Q62" s="7"/>
      <c r="R62" s="7"/>
      <c r="S62" s="7"/>
    </row>
    <row r="63" spans="1:19" s="28" customFormat="1" x14ac:dyDescent="0.35">
      <c r="A63" s="27" t="s">
        <v>29</v>
      </c>
      <c r="B63" s="86"/>
      <c r="C63" s="86"/>
      <c r="D63" s="86"/>
      <c r="E63" s="86"/>
      <c r="F63" s="86"/>
      <c r="G63" s="86"/>
      <c r="H63" s="86"/>
      <c r="I63" s="86"/>
      <c r="J63" s="86"/>
      <c r="K63" s="86"/>
      <c r="L63" s="86"/>
      <c r="M63" s="86"/>
      <c r="N63" s="86"/>
      <c r="O63" s="86"/>
      <c r="P63" s="86"/>
      <c r="Q63" s="86"/>
      <c r="R63" s="86"/>
      <c r="S63" s="86"/>
    </row>
    <row r="64" spans="1:19" x14ac:dyDescent="0.35">
      <c r="B64" s="86"/>
      <c r="C64" s="86"/>
      <c r="D64" s="86"/>
      <c r="E64" s="86"/>
      <c r="F64" s="86"/>
      <c r="G64" s="86"/>
      <c r="H64" s="86"/>
      <c r="I64" s="86"/>
      <c r="J64" s="86"/>
      <c r="K64" s="86"/>
      <c r="L64" s="86"/>
      <c r="M64" s="86"/>
      <c r="N64" s="86"/>
      <c r="O64" s="86"/>
      <c r="P64" s="86"/>
      <c r="Q64" s="86"/>
      <c r="R64" s="86"/>
      <c r="S64" s="86"/>
    </row>
  </sheetData>
  <mergeCells count="8">
    <mergeCell ref="Q2:S2"/>
    <mergeCell ref="A57:N57"/>
    <mergeCell ref="A2:A3"/>
    <mergeCell ref="K2:M2"/>
    <mergeCell ref="N2:P2"/>
    <mergeCell ref="E2:G2"/>
    <mergeCell ref="H2:J2"/>
    <mergeCell ref="B2:D2"/>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2021&amp;R&amp;20&amp;[20</oddFooter>
  </headerFooter>
  <ignoredErrors>
    <ignoredError sqref="B44:D46 C42:D42 C43:D43 B48:D48 C47:D47"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58"/>
  <sheetViews>
    <sheetView zoomScale="50" zoomScaleNormal="50" zoomScaleSheetLayoutView="62" zoomScalePageLayoutView="50" workbookViewId="0">
      <selection activeCell="Q2" sqref="Q2:S2"/>
    </sheetView>
  </sheetViews>
  <sheetFormatPr defaultColWidth="8.85546875" defaultRowHeight="26.25" x14ac:dyDescent="0.35"/>
  <cols>
    <col min="1" max="1" width="85.7109375" style="25" customWidth="1"/>
    <col min="2" max="19" width="19.85546875" style="26" customWidth="1"/>
    <col min="20" max="16384" width="8.85546875" style="23"/>
  </cols>
  <sheetData>
    <row r="1" spans="1:19" ht="36" customHeight="1" thickBot="1" x14ac:dyDescent="0.4">
      <c r="A1" s="73" t="s">
        <v>103</v>
      </c>
      <c r="B1" s="88"/>
      <c r="C1" s="88"/>
      <c r="D1" s="88"/>
      <c r="E1" s="88"/>
      <c r="F1" s="88"/>
      <c r="G1" s="88"/>
      <c r="H1" s="88"/>
      <c r="I1" s="88"/>
      <c r="J1" s="88"/>
      <c r="K1" s="88"/>
      <c r="L1" s="88"/>
      <c r="M1" s="88"/>
      <c r="N1" s="88"/>
      <c r="O1" s="88"/>
      <c r="P1" s="88"/>
      <c r="Q1" s="88"/>
      <c r="R1" s="88"/>
      <c r="S1" s="88"/>
    </row>
    <row r="2" spans="1:19" ht="38.25"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8.25" customHeight="1" thickTop="1" thickBot="1" x14ac:dyDescent="0.4">
      <c r="A3" s="115"/>
      <c r="B3" s="48" t="s">
        <v>1</v>
      </c>
      <c r="C3" s="48" t="s">
        <v>92</v>
      </c>
      <c r="D3" s="48" t="s">
        <v>93</v>
      </c>
      <c r="E3" s="48" t="s">
        <v>1</v>
      </c>
      <c r="F3" s="48" t="s">
        <v>92</v>
      </c>
      <c r="G3" s="48" t="s">
        <v>93</v>
      </c>
      <c r="H3" s="48" t="s">
        <v>1</v>
      </c>
      <c r="I3" s="48" t="s">
        <v>92</v>
      </c>
      <c r="J3" s="48" t="s">
        <v>93</v>
      </c>
      <c r="K3" s="48" t="s">
        <v>1</v>
      </c>
      <c r="L3" s="48" t="s">
        <v>92</v>
      </c>
      <c r="M3" s="48" t="s">
        <v>93</v>
      </c>
      <c r="N3" s="48" t="s">
        <v>1</v>
      </c>
      <c r="O3" s="48" t="s">
        <v>92</v>
      </c>
      <c r="P3" s="48" t="s">
        <v>93</v>
      </c>
      <c r="Q3" s="48" t="s">
        <v>1</v>
      </c>
      <c r="R3" s="48" t="s">
        <v>92</v>
      </c>
      <c r="S3" s="48" t="s">
        <v>93</v>
      </c>
    </row>
    <row r="4" spans="1:19" ht="27" customHeight="1" thickTop="1" x14ac:dyDescent="0.35">
      <c r="A4" s="3" t="s">
        <v>4</v>
      </c>
      <c r="B4" s="87"/>
      <c r="C4" s="87"/>
      <c r="D4" s="87"/>
      <c r="E4" s="87"/>
      <c r="F4" s="87"/>
      <c r="G4" s="87"/>
      <c r="H4" s="87"/>
      <c r="I4" s="87"/>
      <c r="J4" s="87"/>
      <c r="K4" s="87"/>
      <c r="L4" s="87"/>
      <c r="M4" s="87"/>
      <c r="N4" s="87"/>
      <c r="O4" s="87"/>
      <c r="P4" s="87"/>
      <c r="Q4" s="87"/>
      <c r="R4" s="87"/>
      <c r="S4" s="87"/>
    </row>
    <row r="5" spans="1:19" s="29" customFormat="1" ht="27" customHeight="1" x14ac:dyDescent="0.25">
      <c r="A5" s="6" t="s">
        <v>30</v>
      </c>
      <c r="B5" s="77">
        <v>19839</v>
      </c>
      <c r="C5" s="77">
        <v>18762</v>
      </c>
      <c r="D5" s="77">
        <v>1077</v>
      </c>
      <c r="E5" s="77">
        <v>18193</v>
      </c>
      <c r="F5" s="77">
        <v>18073</v>
      </c>
      <c r="G5" s="77">
        <v>120</v>
      </c>
      <c r="H5" s="7">
        <v>15632.819538999996</v>
      </c>
      <c r="I5" s="7">
        <v>15475.106938999994</v>
      </c>
      <c r="J5" s="7">
        <v>157.71260000000001</v>
      </c>
      <c r="K5" s="7">
        <v>16630.063730000016</v>
      </c>
      <c r="L5" s="7">
        <v>16513.162080000002</v>
      </c>
      <c r="M5" s="7">
        <v>116.90164999999999</v>
      </c>
      <c r="N5" s="7">
        <v>10956</v>
      </c>
      <c r="O5" s="7">
        <v>10800</v>
      </c>
      <c r="P5" s="7">
        <v>156</v>
      </c>
      <c r="Q5" s="7">
        <v>11445</v>
      </c>
      <c r="R5" s="7">
        <v>11255</v>
      </c>
      <c r="S5" s="7">
        <v>190</v>
      </c>
    </row>
    <row r="6" spans="1:19" s="29" customFormat="1" ht="27" customHeight="1" x14ac:dyDescent="0.25">
      <c r="A6" s="9" t="s">
        <v>8</v>
      </c>
      <c r="B6" s="78"/>
      <c r="C6" s="78"/>
      <c r="D6" s="78"/>
      <c r="E6" s="78"/>
      <c r="F6" s="78"/>
      <c r="G6" s="78"/>
      <c r="H6" s="78"/>
      <c r="I6" s="78"/>
      <c r="J6" s="78"/>
      <c r="K6" s="78"/>
      <c r="L6" s="78"/>
      <c r="M6" s="78"/>
      <c r="N6" s="78"/>
      <c r="O6" s="78"/>
      <c r="P6" s="78"/>
      <c r="Q6" s="78"/>
      <c r="R6" s="78"/>
      <c r="S6" s="78"/>
    </row>
    <row r="7" spans="1:19" s="29" customFormat="1" ht="27" customHeight="1" x14ac:dyDescent="0.25">
      <c r="A7" s="12" t="s">
        <v>9</v>
      </c>
      <c r="B7" s="78">
        <v>8852</v>
      </c>
      <c r="C7" s="78">
        <v>8643</v>
      </c>
      <c r="D7" s="78">
        <v>209</v>
      </c>
      <c r="E7" s="78">
        <v>9159</v>
      </c>
      <c r="F7" s="78">
        <v>9133</v>
      </c>
      <c r="G7" s="78">
        <v>26</v>
      </c>
      <c r="H7" s="10">
        <v>6203.4313749999947</v>
      </c>
      <c r="I7" s="10">
        <v>6203.4313749999947</v>
      </c>
      <c r="J7" s="78">
        <v>0</v>
      </c>
      <c r="K7" s="10">
        <v>7779.331110000001</v>
      </c>
      <c r="L7" s="10">
        <v>7779.331110000001</v>
      </c>
      <c r="M7" s="78">
        <v>0</v>
      </c>
      <c r="N7" s="10">
        <v>4403</v>
      </c>
      <c r="O7" s="10">
        <v>4366</v>
      </c>
      <c r="P7" s="10">
        <v>38</v>
      </c>
      <c r="Q7" s="10">
        <v>4584</v>
      </c>
      <c r="R7" s="10">
        <v>4584</v>
      </c>
      <c r="S7" s="10">
        <v>0</v>
      </c>
    </row>
    <row r="8" spans="1:19" s="29" customFormat="1" ht="27" customHeight="1" x14ac:dyDescent="0.25">
      <c r="A8" s="12" t="s">
        <v>10</v>
      </c>
      <c r="B8" s="78">
        <v>10986</v>
      </c>
      <c r="C8" s="78">
        <v>10119</v>
      </c>
      <c r="D8" s="78">
        <v>867</v>
      </c>
      <c r="E8" s="78">
        <v>9020</v>
      </c>
      <c r="F8" s="78">
        <v>8926</v>
      </c>
      <c r="G8" s="78">
        <v>94</v>
      </c>
      <c r="H8" s="10">
        <v>9429.388163999989</v>
      </c>
      <c r="I8" s="10">
        <v>9271.6755639999901</v>
      </c>
      <c r="J8" s="10">
        <v>157.71260000000001</v>
      </c>
      <c r="K8" s="10">
        <v>8817.1874499999922</v>
      </c>
      <c r="L8" s="10">
        <v>8700.2857999999924</v>
      </c>
      <c r="M8" s="10">
        <v>116.90164999999999</v>
      </c>
      <c r="N8" s="10">
        <v>6529</v>
      </c>
      <c r="O8" s="10">
        <v>6411</v>
      </c>
      <c r="P8" s="10">
        <v>118</v>
      </c>
      <c r="Q8" s="10">
        <v>6832</v>
      </c>
      <c r="R8" s="10">
        <v>6642</v>
      </c>
      <c r="S8" s="10">
        <v>190</v>
      </c>
    </row>
    <row r="9" spans="1:19" s="29" customFormat="1" ht="27" customHeight="1" x14ac:dyDescent="0.25">
      <c r="A9" s="12" t="s">
        <v>11</v>
      </c>
      <c r="B9" s="78">
        <v>0</v>
      </c>
      <c r="C9" s="78">
        <v>0</v>
      </c>
      <c r="D9" s="78">
        <v>0</v>
      </c>
      <c r="E9" s="78">
        <v>14</v>
      </c>
      <c r="F9" s="78">
        <v>14</v>
      </c>
      <c r="G9" s="78">
        <v>0</v>
      </c>
      <c r="H9" s="78">
        <v>0</v>
      </c>
      <c r="I9" s="78">
        <v>0</v>
      </c>
      <c r="J9" s="78">
        <v>0</v>
      </c>
      <c r="K9" s="10">
        <v>33.545169999999999</v>
      </c>
      <c r="L9" s="10">
        <v>33.545169999999999</v>
      </c>
      <c r="M9" s="78">
        <v>0</v>
      </c>
      <c r="N9" s="10">
        <v>23</v>
      </c>
      <c r="O9" s="10">
        <v>23</v>
      </c>
      <c r="P9" s="78">
        <v>0</v>
      </c>
      <c r="Q9" s="10">
        <v>28</v>
      </c>
      <c r="R9" s="10">
        <v>28</v>
      </c>
      <c r="S9" s="78">
        <v>0</v>
      </c>
    </row>
    <row r="10" spans="1:19" s="29" customFormat="1" ht="25.5" customHeight="1" x14ac:dyDescent="0.25">
      <c r="A10" s="9" t="s">
        <v>12</v>
      </c>
      <c r="B10" s="78"/>
      <c r="C10" s="78"/>
      <c r="D10" s="78"/>
      <c r="E10" s="78"/>
      <c r="F10" s="78"/>
      <c r="G10" s="78"/>
      <c r="H10" s="78"/>
      <c r="I10" s="78"/>
      <c r="J10" s="78"/>
      <c r="K10" s="78"/>
      <c r="L10" s="78"/>
      <c r="M10" s="78"/>
      <c r="N10" s="78"/>
      <c r="O10" s="78"/>
      <c r="P10" s="78"/>
      <c r="Q10" s="78"/>
      <c r="R10" s="78"/>
      <c r="S10" s="78"/>
    </row>
    <row r="11" spans="1:19" s="29" customFormat="1" ht="27" customHeight="1" x14ac:dyDescent="0.25">
      <c r="A11" s="12" t="s">
        <v>13</v>
      </c>
      <c r="B11" s="78">
        <v>1163</v>
      </c>
      <c r="C11" s="78">
        <v>1150</v>
      </c>
      <c r="D11" s="78">
        <v>13</v>
      </c>
      <c r="E11" s="78">
        <v>988</v>
      </c>
      <c r="F11" s="78">
        <v>985</v>
      </c>
      <c r="G11" s="78">
        <v>4</v>
      </c>
      <c r="H11" s="10">
        <v>1042.6164140000001</v>
      </c>
      <c r="I11" s="10">
        <v>1042.6164140000001</v>
      </c>
      <c r="J11" s="78">
        <v>0</v>
      </c>
      <c r="K11" s="10">
        <v>1528.8487699999998</v>
      </c>
      <c r="L11" s="10">
        <v>1515.6543499999996</v>
      </c>
      <c r="M11" s="10">
        <v>13.194419999999999</v>
      </c>
      <c r="N11" s="10">
        <v>576</v>
      </c>
      <c r="O11" s="10">
        <v>576</v>
      </c>
      <c r="P11" s="78">
        <v>0</v>
      </c>
      <c r="Q11" s="10">
        <v>408</v>
      </c>
      <c r="R11" s="10">
        <v>349</v>
      </c>
      <c r="S11" s="78">
        <v>59</v>
      </c>
    </row>
    <row r="12" spans="1:19" s="29" customFormat="1" ht="27" customHeight="1" x14ac:dyDescent="0.25">
      <c r="A12" s="12" t="s">
        <v>14</v>
      </c>
      <c r="B12" s="78">
        <v>11323</v>
      </c>
      <c r="C12" s="78">
        <v>10711</v>
      </c>
      <c r="D12" s="78">
        <v>613</v>
      </c>
      <c r="E12" s="78">
        <v>9729</v>
      </c>
      <c r="F12" s="78">
        <v>9672</v>
      </c>
      <c r="G12" s="78">
        <v>57</v>
      </c>
      <c r="H12" s="10">
        <v>8499.6296639999982</v>
      </c>
      <c r="I12" s="10">
        <v>8341.9170639999902</v>
      </c>
      <c r="J12" s="10">
        <v>157.71260000000001</v>
      </c>
      <c r="K12" s="10">
        <v>8900.0245099999829</v>
      </c>
      <c r="L12" s="10">
        <v>8796.3172799999884</v>
      </c>
      <c r="M12" s="10">
        <v>103.70723000000001</v>
      </c>
      <c r="N12" s="10">
        <v>6499</v>
      </c>
      <c r="O12" s="10">
        <v>6425</v>
      </c>
      <c r="P12" s="10">
        <v>74</v>
      </c>
      <c r="Q12" s="10">
        <v>5570</v>
      </c>
      <c r="R12" s="10">
        <v>5504</v>
      </c>
      <c r="S12" s="10">
        <v>65</v>
      </c>
    </row>
    <row r="13" spans="1:19" s="29" customFormat="1" ht="27" customHeight="1" x14ac:dyDescent="0.25">
      <c r="A13" s="12" t="s">
        <v>15</v>
      </c>
      <c r="B13" s="78">
        <v>3255</v>
      </c>
      <c r="C13" s="78">
        <v>3183</v>
      </c>
      <c r="D13" s="78">
        <v>72</v>
      </c>
      <c r="E13" s="78">
        <v>3619</v>
      </c>
      <c r="F13" s="78">
        <v>3600</v>
      </c>
      <c r="G13" s="78">
        <v>19</v>
      </c>
      <c r="H13" s="10">
        <v>2681.8160580000008</v>
      </c>
      <c r="I13" s="10">
        <v>2681.8160580000008</v>
      </c>
      <c r="J13" s="78">
        <v>0</v>
      </c>
      <c r="K13" s="10">
        <v>3099.6628499999997</v>
      </c>
      <c r="L13" s="10">
        <v>3099.6628499999997</v>
      </c>
      <c r="M13" s="10">
        <v>0</v>
      </c>
      <c r="N13" s="10">
        <v>1938</v>
      </c>
      <c r="O13" s="10">
        <v>1938</v>
      </c>
      <c r="P13" s="78">
        <v>0</v>
      </c>
      <c r="Q13" s="10">
        <v>1888</v>
      </c>
      <c r="R13" s="10">
        <v>1822</v>
      </c>
      <c r="S13" s="78">
        <v>65</v>
      </c>
    </row>
    <row r="14" spans="1:19" s="29" customFormat="1" ht="27" customHeight="1" x14ac:dyDescent="0.25">
      <c r="A14" s="12" t="s">
        <v>16</v>
      </c>
      <c r="B14" s="78">
        <v>4097</v>
      </c>
      <c r="C14" s="78">
        <v>3718</v>
      </c>
      <c r="D14" s="78">
        <v>380</v>
      </c>
      <c r="E14" s="78">
        <v>3857</v>
      </c>
      <c r="F14" s="78">
        <v>3817</v>
      </c>
      <c r="G14" s="78">
        <v>40</v>
      </c>
      <c r="H14" s="10">
        <v>3408.7574030000001</v>
      </c>
      <c r="I14" s="10">
        <v>3408.7574030000001</v>
      </c>
      <c r="J14" s="78">
        <v>0</v>
      </c>
      <c r="K14" s="10">
        <v>3101.5276000000017</v>
      </c>
      <c r="L14" s="10">
        <v>3101.5276000000017</v>
      </c>
      <c r="M14" s="10">
        <v>0</v>
      </c>
      <c r="N14" s="10">
        <v>1942</v>
      </c>
      <c r="O14" s="10">
        <v>1861</v>
      </c>
      <c r="P14" s="10">
        <v>81</v>
      </c>
      <c r="Q14" s="10">
        <v>3579</v>
      </c>
      <c r="R14" s="10">
        <v>3579</v>
      </c>
      <c r="S14" s="10">
        <v>0</v>
      </c>
    </row>
    <row r="15" spans="1:19" s="29" customFormat="1" ht="27" customHeight="1" x14ac:dyDescent="0.25">
      <c r="A15" s="30" t="s">
        <v>31</v>
      </c>
      <c r="B15" s="7">
        <v>123058</v>
      </c>
      <c r="C15" s="7">
        <v>115436</v>
      </c>
      <c r="D15" s="7">
        <v>7622</v>
      </c>
      <c r="E15" s="7">
        <v>116852</v>
      </c>
      <c r="F15" s="7">
        <v>109494</v>
      </c>
      <c r="G15" s="7">
        <v>7358</v>
      </c>
      <c r="H15" s="7">
        <v>128021.10735300109</v>
      </c>
      <c r="I15" s="7">
        <v>116017.66141100088</v>
      </c>
      <c r="J15" s="7">
        <v>12003.445942000022</v>
      </c>
      <c r="K15" s="7">
        <v>119734.14437999921</v>
      </c>
      <c r="L15" s="7">
        <v>108722.35674999957</v>
      </c>
      <c r="M15" s="7">
        <v>11011.787629999984</v>
      </c>
      <c r="N15" s="7">
        <v>126994</v>
      </c>
      <c r="O15" s="7">
        <v>114895</v>
      </c>
      <c r="P15" s="7">
        <v>12100</v>
      </c>
      <c r="Q15" s="7">
        <v>131932</v>
      </c>
      <c r="R15" s="7">
        <v>119780</v>
      </c>
      <c r="S15" s="7">
        <v>12152</v>
      </c>
    </row>
    <row r="16" spans="1:19" s="29" customFormat="1" ht="27" customHeight="1" x14ac:dyDescent="0.25">
      <c r="A16" s="12" t="s">
        <v>32</v>
      </c>
      <c r="B16" s="10">
        <v>11618</v>
      </c>
      <c r="C16" s="10">
        <v>11138</v>
      </c>
      <c r="D16" s="10">
        <v>481</v>
      </c>
      <c r="E16" s="10">
        <v>8007</v>
      </c>
      <c r="F16" s="10">
        <v>7487</v>
      </c>
      <c r="G16" s="10">
        <v>520</v>
      </c>
      <c r="H16" s="10">
        <v>12073.454820999992</v>
      </c>
      <c r="I16" s="10">
        <v>10660.057013999971</v>
      </c>
      <c r="J16" s="10">
        <v>1413.3978069999996</v>
      </c>
      <c r="K16" s="10">
        <v>8272.2299199999925</v>
      </c>
      <c r="L16" s="10">
        <v>7132.7043599999979</v>
      </c>
      <c r="M16" s="10">
        <v>1139.5255600000003</v>
      </c>
      <c r="N16" s="10">
        <v>8931</v>
      </c>
      <c r="O16" s="10">
        <v>7394</v>
      </c>
      <c r="P16" s="10">
        <v>1538</v>
      </c>
      <c r="Q16" s="10">
        <v>7153</v>
      </c>
      <c r="R16" s="10">
        <v>6257</v>
      </c>
      <c r="S16" s="10">
        <v>896</v>
      </c>
    </row>
    <row r="17" spans="1:19" s="29" customFormat="1" ht="27" customHeight="1" x14ac:dyDescent="0.25">
      <c r="A17" s="12" t="s">
        <v>33</v>
      </c>
      <c r="B17" s="10">
        <f>B15-B16</f>
        <v>111440</v>
      </c>
      <c r="C17" s="10">
        <f t="shared" ref="C17:D17" si="0">C15-C16</f>
        <v>104298</v>
      </c>
      <c r="D17" s="10">
        <f t="shared" si="0"/>
        <v>7141</v>
      </c>
      <c r="E17" s="10">
        <f>E15-E16</f>
        <v>108845</v>
      </c>
      <c r="F17" s="10">
        <f t="shared" ref="F17:G17" si="1">F15-F16</f>
        <v>102007</v>
      </c>
      <c r="G17" s="10">
        <f t="shared" si="1"/>
        <v>6838</v>
      </c>
      <c r="H17" s="10">
        <f>H15-H16</f>
        <v>115947.6525320011</v>
      </c>
      <c r="I17" s="10">
        <f>I15-I16</f>
        <v>105357.60439700091</v>
      </c>
      <c r="J17" s="10">
        <f t="shared" ref="J17" si="2">J15-J16</f>
        <v>10590.048135000023</v>
      </c>
      <c r="K17" s="10">
        <f>K15-K16</f>
        <v>111461.91445999921</v>
      </c>
      <c r="L17" s="10">
        <f t="shared" ref="L17:M17" si="3">L15-L16</f>
        <v>101589.65238999957</v>
      </c>
      <c r="M17" s="10">
        <f t="shared" si="3"/>
        <v>9872.2620699999843</v>
      </c>
      <c r="N17" s="10">
        <f>N15-N16</f>
        <v>118063</v>
      </c>
      <c r="O17" s="10">
        <f>O15-O16</f>
        <v>107501</v>
      </c>
      <c r="P17" s="10">
        <f t="shared" ref="P17" si="4">P15-P16</f>
        <v>10562</v>
      </c>
      <c r="Q17" s="10">
        <v>124779</v>
      </c>
      <c r="R17" s="10">
        <v>113523</v>
      </c>
      <c r="S17" s="10">
        <v>11256</v>
      </c>
    </row>
    <row r="18" spans="1:19" s="31" customFormat="1" ht="27" customHeight="1" x14ac:dyDescent="0.25">
      <c r="A18" s="30" t="s">
        <v>34</v>
      </c>
      <c r="B18" s="7">
        <f>SUM(B19:B21)</f>
        <v>50038</v>
      </c>
      <c r="C18" s="7">
        <f t="shared" ref="C18:D18" si="5">SUM(C19:C21)</f>
        <v>47613</v>
      </c>
      <c r="D18" s="7">
        <f t="shared" si="5"/>
        <v>2426</v>
      </c>
      <c r="E18" s="7">
        <f>SUM(E19:E21)</f>
        <v>42656</v>
      </c>
      <c r="F18" s="7">
        <f t="shared" ref="F18:G18" si="6">SUM(F19:F21)</f>
        <v>41659</v>
      </c>
      <c r="G18" s="7">
        <f t="shared" si="6"/>
        <v>997</v>
      </c>
      <c r="H18" s="7">
        <f>SUM(H19:H21)</f>
        <v>43893.484882999997</v>
      </c>
      <c r="I18" s="7">
        <f t="shared" ref="I18:J18" si="7">SUM(I19:I21)</f>
        <v>40339.651284999956</v>
      </c>
      <c r="J18" s="7">
        <f t="shared" si="7"/>
        <v>3553.8335979999993</v>
      </c>
      <c r="K18" s="7">
        <f>SUM(K19:K21)</f>
        <v>51762.144999999982</v>
      </c>
      <c r="L18" s="7">
        <f t="shared" ref="L18:M18" si="8">SUM(L19:L21)</f>
        <v>48641.401939999931</v>
      </c>
      <c r="M18" s="7">
        <f t="shared" si="8"/>
        <v>3120.7430600000007</v>
      </c>
      <c r="N18" s="7">
        <f>SUM(N19:N21)</f>
        <v>36385</v>
      </c>
      <c r="O18" s="7">
        <f t="shared" ref="O18:P18" si="9">SUM(O19:O21)</f>
        <v>33278</v>
      </c>
      <c r="P18" s="7">
        <f t="shared" si="9"/>
        <v>3109</v>
      </c>
      <c r="Q18" s="7">
        <v>29706</v>
      </c>
      <c r="R18" s="7">
        <v>28024</v>
      </c>
      <c r="S18" s="7">
        <v>1682</v>
      </c>
    </row>
    <row r="19" spans="1:19" s="29" customFormat="1" ht="27" customHeight="1" x14ac:dyDescent="0.25">
      <c r="A19" s="12" t="s">
        <v>35</v>
      </c>
      <c r="B19" s="10">
        <v>19839</v>
      </c>
      <c r="C19" s="10">
        <v>18762</v>
      </c>
      <c r="D19" s="10">
        <v>1077</v>
      </c>
      <c r="E19" s="10">
        <v>18193</v>
      </c>
      <c r="F19" s="10">
        <v>18073</v>
      </c>
      <c r="G19" s="10">
        <v>120</v>
      </c>
      <c r="H19" s="10">
        <v>15632.819538999996</v>
      </c>
      <c r="I19" s="10">
        <v>15475.106938999994</v>
      </c>
      <c r="J19" s="10">
        <v>157.71260000000001</v>
      </c>
      <c r="K19" s="10">
        <v>16630.063730000016</v>
      </c>
      <c r="L19" s="10">
        <v>16513.162080000002</v>
      </c>
      <c r="M19" s="10">
        <v>116.90164999999999</v>
      </c>
      <c r="N19" s="10">
        <v>10956</v>
      </c>
      <c r="O19" s="10">
        <v>10800</v>
      </c>
      <c r="P19" s="10">
        <v>156</v>
      </c>
      <c r="Q19" s="10">
        <v>11445</v>
      </c>
      <c r="R19" s="10">
        <v>11255</v>
      </c>
      <c r="S19" s="10">
        <v>190</v>
      </c>
    </row>
    <row r="20" spans="1:19" s="29" customFormat="1" ht="27" customHeight="1" x14ac:dyDescent="0.25">
      <c r="A20" s="12" t="s">
        <v>36</v>
      </c>
      <c r="B20" s="10">
        <v>18581</v>
      </c>
      <c r="C20" s="10">
        <v>17713</v>
      </c>
      <c r="D20" s="10">
        <v>868</v>
      </c>
      <c r="E20" s="10">
        <v>16456</v>
      </c>
      <c r="F20" s="10">
        <v>16099</v>
      </c>
      <c r="G20" s="10">
        <v>357</v>
      </c>
      <c r="H20" s="10">
        <v>16187.210523000005</v>
      </c>
      <c r="I20" s="10">
        <v>14204.487331999992</v>
      </c>
      <c r="J20" s="10">
        <v>1982.7231909999998</v>
      </c>
      <c r="K20" s="10">
        <v>26859.851349999975</v>
      </c>
      <c r="L20" s="10">
        <v>24995.535499999933</v>
      </c>
      <c r="M20" s="10">
        <v>1864.3158500000002</v>
      </c>
      <c r="N20" s="10">
        <v>16498</v>
      </c>
      <c r="O20" s="10">
        <v>15084</v>
      </c>
      <c r="P20" s="10">
        <v>1415</v>
      </c>
      <c r="Q20" s="10">
        <v>11108</v>
      </c>
      <c r="R20" s="10">
        <v>10512</v>
      </c>
      <c r="S20" s="10">
        <v>596</v>
      </c>
    </row>
    <row r="21" spans="1:19" s="29" customFormat="1" ht="27" customHeight="1" x14ac:dyDescent="0.25">
      <c r="A21" s="12" t="s">
        <v>32</v>
      </c>
      <c r="B21" s="10">
        <v>11618</v>
      </c>
      <c r="C21" s="10">
        <v>11138</v>
      </c>
      <c r="D21" s="10">
        <v>481</v>
      </c>
      <c r="E21" s="10">
        <v>8007</v>
      </c>
      <c r="F21" s="10">
        <v>7487</v>
      </c>
      <c r="G21" s="10">
        <v>520</v>
      </c>
      <c r="H21" s="10">
        <v>12073.454820999992</v>
      </c>
      <c r="I21" s="10">
        <v>10660.057013999971</v>
      </c>
      <c r="J21" s="10">
        <v>1413.3978069999996</v>
      </c>
      <c r="K21" s="10">
        <v>8272.2299199999925</v>
      </c>
      <c r="L21" s="10">
        <v>7132.7043599999979</v>
      </c>
      <c r="M21" s="10">
        <v>1139.5255600000003</v>
      </c>
      <c r="N21" s="10">
        <v>8931</v>
      </c>
      <c r="O21" s="10">
        <v>7394</v>
      </c>
      <c r="P21" s="10">
        <v>1538</v>
      </c>
      <c r="Q21" s="10">
        <v>7153</v>
      </c>
      <c r="R21" s="10">
        <v>6257</v>
      </c>
      <c r="S21" s="10">
        <v>896</v>
      </c>
    </row>
    <row r="22" spans="1:19" s="29" customFormat="1" ht="27" customHeight="1" x14ac:dyDescent="0.25">
      <c r="A22" s="12"/>
      <c r="B22" s="10"/>
      <c r="C22" s="10"/>
      <c r="D22" s="10"/>
      <c r="E22" s="10"/>
      <c r="F22" s="10"/>
      <c r="G22" s="10"/>
      <c r="H22" s="10"/>
      <c r="I22" s="10"/>
      <c r="J22" s="10"/>
      <c r="K22" s="10"/>
      <c r="L22" s="10"/>
      <c r="M22" s="10"/>
      <c r="N22" s="10"/>
      <c r="O22" s="10"/>
      <c r="P22" s="10"/>
      <c r="Q22" s="10"/>
      <c r="R22" s="10"/>
      <c r="S22" s="10"/>
    </row>
    <row r="23" spans="1:19" s="29" customFormat="1" ht="27" customHeight="1" x14ac:dyDescent="0.25">
      <c r="A23" s="14" t="s">
        <v>25</v>
      </c>
      <c r="B23" s="10"/>
      <c r="C23" s="10"/>
      <c r="D23" s="10"/>
      <c r="E23" s="10"/>
      <c r="F23" s="10"/>
      <c r="G23" s="10"/>
      <c r="H23" s="7"/>
      <c r="I23" s="10"/>
      <c r="J23" s="10"/>
      <c r="K23" s="10"/>
      <c r="L23" s="10"/>
      <c r="M23" s="10"/>
      <c r="N23" s="7"/>
      <c r="O23" s="10"/>
      <c r="P23" s="10"/>
      <c r="Q23" s="7"/>
      <c r="R23" s="10"/>
      <c r="S23" s="10"/>
    </row>
    <row r="24" spans="1:19" s="29" customFormat="1" ht="27" customHeight="1" x14ac:dyDescent="0.25">
      <c r="A24" s="6" t="s">
        <v>37</v>
      </c>
      <c r="B24" s="15">
        <f>B5/'1 - Residential Sts 2'!B6*100</f>
        <v>9.0033219575951193</v>
      </c>
      <c r="C24" s="15">
        <f>C5/'1 - Residential Sts 2'!C6*100</f>
        <v>11.852029664817881</v>
      </c>
      <c r="D24" s="15">
        <f>D5/'1 - Residential Sts 2'!D6*100</f>
        <v>1.7356970185334406</v>
      </c>
      <c r="E24" s="15">
        <f>E5/'1 - Residential Sts 2'!E6*100</f>
        <v>7.7470096534221327</v>
      </c>
      <c r="F24" s="15">
        <f>F5/'1 - Residential Sts 2'!F6*100</f>
        <v>11.035329173128824</v>
      </c>
      <c r="G24" s="15">
        <f>G5/'1 - Residential Sts 2'!G6*100</f>
        <v>0.16885949482867796</v>
      </c>
      <c r="H24" s="15">
        <f>H5/'1 - Residential Sts 2'!H6*100</f>
        <v>6.6991129447430211</v>
      </c>
      <c r="I24" s="15">
        <f>I5/'1 - Residential Sts 2'!I6*100</f>
        <v>9.7398361329447667</v>
      </c>
      <c r="J24" s="15">
        <f>J5/'1 - Residential Sts 2'!J6*100</f>
        <v>0.21177468294200447</v>
      </c>
      <c r="K24" s="15">
        <v>7.3</v>
      </c>
      <c r="L24" s="15">
        <f>L5/'1 - Residential Sts 2'!L6*100</f>
        <v>9.8953118900311825</v>
      </c>
      <c r="M24" s="15">
        <f>M5/'1 - Residential Sts 2'!M6*100</f>
        <v>0.19213273978771966</v>
      </c>
      <c r="N24" s="15">
        <f>N5/'1 - Residential Sts 2'!N6*100</f>
        <v>4.9055691373613088</v>
      </c>
      <c r="O24" s="15">
        <f>O5/'1 - Residential Sts 2'!O6*100</f>
        <v>6.6834991831278776</v>
      </c>
      <c r="P24" s="15">
        <f>P5/'1 - Residential Sts 2'!P6*100</f>
        <v>0.25265203660215402</v>
      </c>
      <c r="Q24" s="15">
        <v>5.1561486340373381</v>
      </c>
      <c r="R24" s="15">
        <v>7.0127232170673039</v>
      </c>
      <c r="S24" s="15">
        <v>0.30907375475810911</v>
      </c>
    </row>
    <row r="25" spans="1:19" s="29" customFormat="1" ht="27" customHeight="1" x14ac:dyDescent="0.25">
      <c r="A25" s="6" t="s">
        <v>38</v>
      </c>
      <c r="B25" s="79">
        <v>27.455724078037299</v>
      </c>
      <c r="C25" s="79">
        <v>31.476018791653001</v>
      </c>
      <c r="D25" s="79">
        <v>4.3705562526139703</v>
      </c>
      <c r="E25" s="15">
        <f>E7/(E7+'1 - Residential Sts 2'!E9)*100</f>
        <v>27.91271752049493</v>
      </c>
      <c r="F25" s="15">
        <f>F7/(F7+'1 - Residential Sts 2'!F9)*100</f>
        <v>33.39793754113947</v>
      </c>
      <c r="G25" s="15">
        <f>G7/(G7+'1 - Residential Sts 2'!G9)*100</f>
        <v>0.4755807572708981</v>
      </c>
      <c r="H25" s="15">
        <f>H7/(H7+'1 - Residential Sts 2'!H9)*100</f>
        <v>21.076858687338536</v>
      </c>
      <c r="I25" s="15">
        <f>I7/(I7+'1 - Residential Sts 2'!I9)*100</f>
        <v>29.211825768182138</v>
      </c>
      <c r="J25" s="78">
        <v>0</v>
      </c>
      <c r="K25" s="15">
        <f>K7/(K7+'1 - Residential Sts 2'!K9)*100</f>
        <v>25.847917639603551</v>
      </c>
      <c r="L25" s="15">
        <f>L7/(L7+'1 - Residential Sts 2'!L9)*100</f>
        <v>29.443790925747248</v>
      </c>
      <c r="M25" s="7">
        <v>0</v>
      </c>
      <c r="N25" s="15">
        <f>N7/(N7+'1 - Residential Sts 2'!N9)*100</f>
        <v>16.334025819854578</v>
      </c>
      <c r="O25" s="15">
        <f>O7/(O7+'1 - Residential Sts 2'!O9)*100</f>
        <v>18.742219360377764</v>
      </c>
      <c r="P25" s="78">
        <v>0</v>
      </c>
      <c r="Q25" s="15">
        <v>17.987051206592113</v>
      </c>
      <c r="R25" s="15">
        <v>22.604664924305933</v>
      </c>
      <c r="S25" s="78">
        <v>0</v>
      </c>
    </row>
    <row r="26" spans="1:19" s="29" customFormat="1" ht="27" customHeight="1" x14ac:dyDescent="0.25">
      <c r="A26" s="6" t="s">
        <v>39</v>
      </c>
      <c r="B26" s="16">
        <v>100</v>
      </c>
      <c r="C26" s="16">
        <v>100</v>
      </c>
      <c r="D26" s="16">
        <v>100</v>
      </c>
      <c r="E26" s="16">
        <v>100</v>
      </c>
      <c r="F26" s="16">
        <v>100</v>
      </c>
      <c r="G26" s="16">
        <v>100</v>
      </c>
      <c r="H26" s="16">
        <v>100</v>
      </c>
      <c r="I26" s="16">
        <v>100</v>
      </c>
      <c r="J26" s="16">
        <v>100</v>
      </c>
      <c r="K26" s="16">
        <v>100</v>
      </c>
      <c r="L26" s="16">
        <v>100</v>
      </c>
      <c r="M26" s="16">
        <v>100</v>
      </c>
      <c r="N26" s="16">
        <v>100</v>
      </c>
      <c r="O26" s="16">
        <v>100</v>
      </c>
      <c r="P26" s="16">
        <v>100</v>
      </c>
      <c r="Q26" s="16">
        <v>100</v>
      </c>
      <c r="R26" s="16">
        <v>100</v>
      </c>
      <c r="S26" s="16">
        <v>100</v>
      </c>
    </row>
    <row r="27" spans="1:19" s="29" customFormat="1" ht="27" customHeight="1" x14ac:dyDescent="0.25">
      <c r="A27" s="9" t="s">
        <v>8</v>
      </c>
      <c r="B27" s="10"/>
      <c r="C27" s="18"/>
      <c r="D27" s="10"/>
      <c r="E27" s="10"/>
      <c r="F27" s="18"/>
      <c r="G27" s="10"/>
      <c r="H27" s="10"/>
      <c r="I27" s="18"/>
      <c r="J27" s="10"/>
      <c r="K27" s="10"/>
      <c r="L27" s="18"/>
      <c r="M27" s="10"/>
      <c r="N27" s="10"/>
      <c r="O27" s="18"/>
      <c r="P27" s="10"/>
      <c r="Q27" s="10"/>
      <c r="R27" s="18"/>
      <c r="S27" s="10"/>
    </row>
    <row r="28" spans="1:19" s="29" customFormat="1" ht="27" customHeight="1" x14ac:dyDescent="0.25">
      <c r="A28" s="12" t="s">
        <v>9</v>
      </c>
      <c r="B28" s="76">
        <f>B7/B$5*100</f>
        <v>44.619184434699328</v>
      </c>
      <c r="C28" s="76">
        <f t="shared" ref="C28:P28" si="10">C7/C$5*100</f>
        <v>46.066517428845536</v>
      </c>
      <c r="D28" s="76">
        <f>D7/D$5*100</f>
        <v>19.405756731662024</v>
      </c>
      <c r="E28" s="76">
        <f t="shared" si="10"/>
        <v>50.343538723684929</v>
      </c>
      <c r="F28" s="76">
        <f t="shared" si="10"/>
        <v>50.533945664803845</v>
      </c>
      <c r="G28" s="76">
        <f t="shared" si="10"/>
        <v>21.666666666666668</v>
      </c>
      <c r="H28" s="76">
        <f t="shared" si="10"/>
        <v>39.682101872435595</v>
      </c>
      <c r="I28" s="76">
        <f t="shared" si="10"/>
        <v>40.086517007299349</v>
      </c>
      <c r="J28" s="76">
        <f t="shared" si="10"/>
        <v>0</v>
      </c>
      <c r="K28" s="76">
        <f t="shared" si="10"/>
        <v>46.778720973668776</v>
      </c>
      <c r="L28" s="76">
        <f t="shared" si="10"/>
        <v>47.109881634493107</v>
      </c>
      <c r="M28" s="76">
        <f t="shared" si="10"/>
        <v>0</v>
      </c>
      <c r="N28" s="76">
        <f t="shared" si="10"/>
        <v>40.188024826579046</v>
      </c>
      <c r="O28" s="76">
        <f t="shared" si="10"/>
        <v>40.425925925925924</v>
      </c>
      <c r="P28" s="76">
        <f t="shared" si="10"/>
        <v>24.358974358974358</v>
      </c>
      <c r="Q28" s="76">
        <v>40.0524246395806</v>
      </c>
      <c r="R28" s="76">
        <v>40.728565082185696</v>
      </c>
      <c r="S28" s="76">
        <v>0</v>
      </c>
    </row>
    <row r="29" spans="1:19" s="29" customFormat="1" ht="27" customHeight="1" x14ac:dyDescent="0.25">
      <c r="A29" s="12" t="s">
        <v>10</v>
      </c>
      <c r="B29" s="76">
        <f t="shared" ref="B29" si="11">B8/B$5*100</f>
        <v>55.375774988658698</v>
      </c>
      <c r="C29" s="76">
        <f t="shared" ref="C29:P29" si="12">C8/C$5*100</f>
        <v>53.933482571154457</v>
      </c>
      <c r="D29" s="76">
        <f>D8/D$5*100</f>
        <v>80.501392757660156</v>
      </c>
      <c r="E29" s="76">
        <f t="shared" si="12"/>
        <v>49.579508602209643</v>
      </c>
      <c r="F29" s="76">
        <f t="shared" si="12"/>
        <v>49.38859071543186</v>
      </c>
      <c r="G29" s="76">
        <f t="shared" si="12"/>
        <v>78.333333333333329</v>
      </c>
      <c r="H29" s="76">
        <f t="shared" si="12"/>
        <v>60.317898127564327</v>
      </c>
      <c r="I29" s="76">
        <f t="shared" si="12"/>
        <v>59.913482992700587</v>
      </c>
      <c r="J29" s="76">
        <f t="shared" si="12"/>
        <v>100</v>
      </c>
      <c r="K29" s="76">
        <f t="shared" si="12"/>
        <v>53.019565006802196</v>
      </c>
      <c r="L29" s="76">
        <f t="shared" si="12"/>
        <v>52.686976351654579</v>
      </c>
      <c r="M29" s="76">
        <f t="shared" si="12"/>
        <v>100</v>
      </c>
      <c r="N29" s="76">
        <f t="shared" si="12"/>
        <v>59.592917123037601</v>
      </c>
      <c r="O29" s="76">
        <f t="shared" si="12"/>
        <v>59.361111111111107</v>
      </c>
      <c r="P29" s="76">
        <f t="shared" si="12"/>
        <v>75.641025641025635</v>
      </c>
      <c r="Q29" s="76">
        <v>59.694189602446478</v>
      </c>
      <c r="R29" s="76">
        <v>59.013771657041318</v>
      </c>
      <c r="S29" s="76">
        <v>100</v>
      </c>
    </row>
    <row r="30" spans="1:19" s="29" customFormat="1" ht="27" customHeight="1" x14ac:dyDescent="0.25">
      <c r="A30" s="12" t="s">
        <v>11</v>
      </c>
      <c r="B30" s="76">
        <f t="shared" ref="B30" si="13">B9/B$5*100</f>
        <v>0</v>
      </c>
      <c r="C30" s="76">
        <f t="shared" ref="C30:P30" si="14">C9/C$5*100</f>
        <v>0</v>
      </c>
      <c r="D30" s="76">
        <f t="shared" si="14"/>
        <v>0</v>
      </c>
      <c r="E30" s="76">
        <f t="shared" si="14"/>
        <v>7.6952674105425167E-2</v>
      </c>
      <c r="F30" s="76">
        <f t="shared" si="14"/>
        <v>7.7463619764289268E-2</v>
      </c>
      <c r="G30" s="76">
        <f t="shared" si="14"/>
        <v>0</v>
      </c>
      <c r="H30" s="76">
        <f t="shared" si="14"/>
        <v>0</v>
      </c>
      <c r="I30" s="76">
        <f t="shared" si="14"/>
        <v>0</v>
      </c>
      <c r="J30" s="76">
        <f t="shared" si="14"/>
        <v>0</v>
      </c>
      <c r="K30" s="76">
        <f t="shared" si="14"/>
        <v>0.20171401952889548</v>
      </c>
      <c r="L30" s="76">
        <f t="shared" si="14"/>
        <v>0.20314201385226152</v>
      </c>
      <c r="M30" s="76">
        <f t="shared" si="14"/>
        <v>0</v>
      </c>
      <c r="N30" s="76">
        <f t="shared" si="14"/>
        <v>0.2099306316173786</v>
      </c>
      <c r="O30" s="76">
        <f t="shared" si="14"/>
        <v>0.21296296296296297</v>
      </c>
      <c r="P30" s="76">
        <f t="shared" si="14"/>
        <v>0</v>
      </c>
      <c r="Q30" s="76">
        <v>0.24464831804281345</v>
      </c>
      <c r="R30" s="76">
        <v>0.24877832074633499</v>
      </c>
      <c r="S30" s="76">
        <v>0</v>
      </c>
    </row>
    <row r="31" spans="1:19" s="29" customFormat="1" ht="27" customHeight="1" x14ac:dyDescent="0.25">
      <c r="A31" s="9" t="s">
        <v>12</v>
      </c>
      <c r="B31" s="10"/>
      <c r="C31" s="10"/>
      <c r="D31" s="10"/>
      <c r="E31" s="10"/>
      <c r="F31" s="10"/>
      <c r="G31" s="10"/>
      <c r="H31" s="10"/>
      <c r="I31" s="10"/>
      <c r="J31" s="10"/>
      <c r="K31" s="10"/>
      <c r="L31" s="10"/>
      <c r="M31" s="10"/>
      <c r="N31" s="10"/>
      <c r="O31" s="10"/>
      <c r="P31" s="10"/>
      <c r="Q31" s="10"/>
      <c r="R31" s="10"/>
      <c r="S31" s="10"/>
    </row>
    <row r="32" spans="1:19" s="29" customFormat="1" ht="27" customHeight="1" x14ac:dyDescent="0.25">
      <c r="A32" s="12" t="s">
        <v>13</v>
      </c>
      <c r="B32" s="32">
        <f t="shared" ref="B32:D32" si="15">B11/B$5*100</f>
        <v>5.8621906346085995</v>
      </c>
      <c r="C32" s="32">
        <f t="shared" si="15"/>
        <v>6.1294105106065446</v>
      </c>
      <c r="D32" s="32">
        <f t="shared" si="15"/>
        <v>1.2070566388115136</v>
      </c>
      <c r="E32" s="32">
        <f t="shared" ref="E32:O32" si="16">E11/E$5*100</f>
        <v>5.4306601440114326</v>
      </c>
      <c r="F32" s="32">
        <f t="shared" si="16"/>
        <v>5.4501189619874948</v>
      </c>
      <c r="G32" s="32">
        <f t="shared" si="16"/>
        <v>3.3333333333333335</v>
      </c>
      <c r="H32" s="32">
        <f t="shared" si="16"/>
        <v>6.6694073413879789</v>
      </c>
      <c r="I32" s="32">
        <f t="shared" si="16"/>
        <v>6.7373777648826652</v>
      </c>
      <c r="J32" s="32">
        <f t="shared" si="16"/>
        <v>0</v>
      </c>
      <c r="K32" s="32">
        <f t="shared" si="16"/>
        <v>9.1932826886406538</v>
      </c>
      <c r="L32" s="32">
        <f t="shared" si="16"/>
        <v>9.178462263358341</v>
      </c>
      <c r="M32" s="32">
        <f t="shared" si="16"/>
        <v>11.286769690590338</v>
      </c>
      <c r="N32" s="32">
        <f t="shared" si="16"/>
        <v>5.2573932092004378</v>
      </c>
      <c r="O32" s="32">
        <f t="shared" si="16"/>
        <v>5.3333333333333339</v>
      </c>
      <c r="P32" s="32">
        <f>P11/P$5*100</f>
        <v>0</v>
      </c>
      <c r="Q32" s="32">
        <v>3.5648754914809961</v>
      </c>
      <c r="R32" s="32">
        <v>3.1008440693025321</v>
      </c>
      <c r="S32" s="32">
        <v>31.05263157894737</v>
      </c>
    </row>
    <row r="33" spans="1:19" s="29" customFormat="1" ht="27" customHeight="1" x14ac:dyDescent="0.25">
      <c r="A33" s="12" t="s">
        <v>14</v>
      </c>
      <c r="B33" s="32">
        <f t="shared" ref="B33" si="17">B12/B$5*100</f>
        <v>57.074449317001864</v>
      </c>
      <c r="C33" s="32">
        <f t="shared" ref="C33:O33" si="18">C12/C$5*100</f>
        <v>57.088796503571047</v>
      </c>
      <c r="D33" s="32">
        <f>D12/D$5*100</f>
        <v>56.917363045496749</v>
      </c>
      <c r="E33" s="32">
        <f t="shared" si="18"/>
        <v>53.476611883691525</v>
      </c>
      <c r="F33" s="32">
        <f t="shared" si="18"/>
        <v>53.516295025728986</v>
      </c>
      <c r="G33" s="32">
        <f t="shared" si="18"/>
        <v>47.5</v>
      </c>
      <c r="H33" s="32">
        <f t="shared" si="18"/>
        <v>54.37042014587027</v>
      </c>
      <c r="I33" s="32">
        <f t="shared" si="18"/>
        <v>53.90539203950113</v>
      </c>
      <c r="J33" s="32">
        <f t="shared" si="18"/>
        <v>100</v>
      </c>
      <c r="K33" s="32">
        <f t="shared" si="18"/>
        <v>53.517681317989599</v>
      </c>
      <c r="L33" s="32">
        <f t="shared" si="18"/>
        <v>53.268521421791725</v>
      </c>
      <c r="M33" s="32">
        <f t="shared" si="18"/>
        <v>88.713230309409681</v>
      </c>
      <c r="N33" s="32">
        <f t="shared" si="18"/>
        <v>59.319094560058417</v>
      </c>
      <c r="O33" s="32">
        <f t="shared" si="18"/>
        <v>59.490740740740748</v>
      </c>
      <c r="P33" s="32">
        <f>P12/P$5*100</f>
        <v>47.435897435897431</v>
      </c>
      <c r="Q33" s="32">
        <v>48.667540410659676</v>
      </c>
      <c r="R33" s="32">
        <v>48.902709906708132</v>
      </c>
      <c r="S33" s="32">
        <v>34.210526315789473</v>
      </c>
    </row>
    <row r="34" spans="1:19" s="29" customFormat="1" ht="27" customHeight="1" x14ac:dyDescent="0.25">
      <c r="A34" s="12" t="s">
        <v>15</v>
      </c>
      <c r="B34" s="32">
        <f>B13/B$5*100</f>
        <v>16.40707696960532</v>
      </c>
      <c r="C34" s="32">
        <f t="shared" ref="C34:O34" si="19">C13/C$5*100</f>
        <v>16.965142308922289</v>
      </c>
      <c r="D34" s="32">
        <f>D13/D$5*100</f>
        <v>6.6852367688022287</v>
      </c>
      <c r="E34" s="32">
        <f t="shared" si="19"/>
        <v>19.892266256252405</v>
      </c>
      <c r="F34" s="32">
        <f t="shared" si="19"/>
        <v>19.919216510817243</v>
      </c>
      <c r="G34" s="32">
        <f t="shared" si="19"/>
        <v>15.833333333333332</v>
      </c>
      <c r="H34" s="32">
        <f t="shared" si="19"/>
        <v>17.155037524162143</v>
      </c>
      <c r="I34" s="32">
        <f t="shared" si="19"/>
        <v>17.329870924777598</v>
      </c>
      <c r="J34" s="32">
        <f t="shared" si="19"/>
        <v>0</v>
      </c>
      <c r="K34" s="32">
        <f t="shared" si="19"/>
        <v>18.638911433684548</v>
      </c>
      <c r="L34" s="32">
        <f t="shared" si="19"/>
        <v>18.770861903875886</v>
      </c>
      <c r="M34" s="32">
        <f t="shared" si="19"/>
        <v>0</v>
      </c>
      <c r="N34" s="32">
        <f t="shared" si="19"/>
        <v>17.688937568455639</v>
      </c>
      <c r="O34" s="32">
        <f t="shared" si="19"/>
        <v>17.944444444444443</v>
      </c>
      <c r="P34" s="32">
        <f>P13/P$5*100</f>
        <v>0</v>
      </c>
      <c r="Q34" s="32">
        <v>16.496286588029708</v>
      </c>
      <c r="R34" s="32">
        <v>16.188360728565083</v>
      </c>
      <c r="S34" s="32">
        <v>34.210526315789473</v>
      </c>
    </row>
    <row r="35" spans="1:19" s="29" customFormat="1" ht="27" customHeight="1" x14ac:dyDescent="0.25">
      <c r="A35" s="12" t="s">
        <v>16</v>
      </c>
      <c r="B35" s="32">
        <f>B14/B$5*100</f>
        <v>20.651242502142246</v>
      </c>
      <c r="C35" s="32">
        <f t="shared" ref="C35:O35" si="20">C14/C$5*100</f>
        <v>19.816650676900117</v>
      </c>
      <c r="D35" s="32">
        <f>D14/D$5*100</f>
        <v>35.283194057567322</v>
      </c>
      <c r="E35" s="32">
        <f t="shared" si="20"/>
        <v>21.200461716044632</v>
      </c>
      <c r="F35" s="32">
        <f t="shared" si="20"/>
        <v>21.119902617163724</v>
      </c>
      <c r="G35" s="32">
        <f t="shared" si="20"/>
        <v>33.333333333333329</v>
      </c>
      <c r="H35" s="32">
        <f t="shared" si="20"/>
        <v>21.805134988579624</v>
      </c>
      <c r="I35" s="32">
        <f t="shared" si="20"/>
        <v>22.027359270838584</v>
      </c>
      <c r="J35" s="32">
        <f t="shared" si="20"/>
        <v>0</v>
      </c>
      <c r="K35" s="32">
        <f t="shared" si="20"/>
        <v>18.650124559685008</v>
      </c>
      <c r="L35" s="32">
        <f t="shared" si="20"/>
        <v>18.782154410973973</v>
      </c>
      <c r="M35" s="32">
        <f t="shared" si="20"/>
        <v>0</v>
      </c>
      <c r="N35" s="32">
        <f t="shared" si="20"/>
        <v>17.725447243519532</v>
      </c>
      <c r="O35" s="32">
        <f t="shared" si="20"/>
        <v>17.231481481481481</v>
      </c>
      <c r="P35" s="32">
        <f>P14/P$5*100</f>
        <v>51.923076923076927</v>
      </c>
      <c r="Q35" s="32">
        <v>31.271297509829623</v>
      </c>
      <c r="R35" s="32">
        <v>31.799200355397598</v>
      </c>
      <c r="S35" s="32">
        <v>0</v>
      </c>
    </row>
    <row r="36" spans="1:19" s="29" customFormat="1" ht="27" customHeight="1" x14ac:dyDescent="0.25">
      <c r="A36" s="30" t="s">
        <v>31</v>
      </c>
      <c r="B36" s="16">
        <v>100</v>
      </c>
      <c r="C36" s="16">
        <v>100</v>
      </c>
      <c r="D36" s="16">
        <v>100</v>
      </c>
      <c r="E36" s="16">
        <v>100</v>
      </c>
      <c r="F36" s="16">
        <v>100</v>
      </c>
      <c r="G36" s="16">
        <v>100</v>
      </c>
      <c r="H36" s="16">
        <v>100</v>
      </c>
      <c r="I36" s="16">
        <v>100</v>
      </c>
      <c r="J36" s="16">
        <v>100</v>
      </c>
      <c r="K36" s="16">
        <v>100</v>
      </c>
      <c r="L36" s="16">
        <v>100</v>
      </c>
      <c r="M36" s="16">
        <v>100</v>
      </c>
      <c r="N36" s="16">
        <v>100</v>
      </c>
      <c r="O36" s="16">
        <v>100</v>
      </c>
      <c r="P36" s="16">
        <v>100</v>
      </c>
      <c r="Q36" s="16">
        <v>100</v>
      </c>
      <c r="R36" s="16">
        <v>100</v>
      </c>
      <c r="S36" s="16">
        <v>100</v>
      </c>
    </row>
    <row r="37" spans="1:19" s="29" customFormat="1" ht="27" customHeight="1" x14ac:dyDescent="0.25">
      <c r="A37" s="12" t="s">
        <v>32</v>
      </c>
      <c r="B37" s="32">
        <f t="shared" ref="B37:G37" si="21">B16/B15*100</f>
        <v>9.4410765655219482</v>
      </c>
      <c r="C37" s="32">
        <f t="shared" si="21"/>
        <v>9.6486364738902939</v>
      </c>
      <c r="D37" s="32">
        <f t="shared" si="21"/>
        <v>6.3106796116504853</v>
      </c>
      <c r="E37" s="32">
        <f t="shared" si="21"/>
        <v>6.8522575565672819</v>
      </c>
      <c r="F37" s="32">
        <f t="shared" si="21"/>
        <v>6.8378175973112683</v>
      </c>
      <c r="G37" s="32">
        <f t="shared" si="21"/>
        <v>7.0671378091872796</v>
      </c>
      <c r="H37" s="32">
        <f t="shared" ref="H37:J37" si="22">H16/H15*100</f>
        <v>9.4308314235316324</v>
      </c>
      <c r="I37" s="32">
        <f t="shared" si="22"/>
        <v>9.1883053703659421</v>
      </c>
      <c r="J37" s="32">
        <f t="shared" si="22"/>
        <v>11.774933746771207</v>
      </c>
      <c r="K37" s="32">
        <f t="shared" ref="K37:M37" si="23">K16/K15*100</f>
        <v>6.908831196677272</v>
      </c>
      <c r="L37" s="32">
        <f t="shared" si="23"/>
        <v>6.5604762196253859</v>
      </c>
      <c r="M37" s="32">
        <f t="shared" si="23"/>
        <v>10.348234076868062</v>
      </c>
      <c r="N37" s="32">
        <f t="shared" ref="N37:P37" si="24">N16/N15*100</f>
        <v>7.0326157141282266</v>
      </c>
      <c r="O37" s="32">
        <f t="shared" si="24"/>
        <v>6.4354410548761916</v>
      </c>
      <c r="P37" s="32">
        <f t="shared" si="24"/>
        <v>12.710743801652894</v>
      </c>
      <c r="Q37" s="32">
        <v>5.4217324076039173</v>
      </c>
      <c r="R37" s="32">
        <v>5.2237435298046417</v>
      </c>
      <c r="S37" s="32">
        <v>7.3732718894009217</v>
      </c>
    </row>
    <row r="38" spans="1:19" s="29" customFormat="1" ht="27" customHeight="1" x14ac:dyDescent="0.25">
      <c r="A38" s="12" t="s">
        <v>33</v>
      </c>
      <c r="B38" s="32">
        <f t="shared" ref="B38:G38" si="25">B17/B15*100</f>
        <v>90.558923434478061</v>
      </c>
      <c r="C38" s="32">
        <f t="shared" si="25"/>
        <v>90.351363526109708</v>
      </c>
      <c r="D38" s="32">
        <f t="shared" si="25"/>
        <v>93.689320388349515</v>
      </c>
      <c r="E38" s="32">
        <f t="shared" si="25"/>
        <v>93.147742443432719</v>
      </c>
      <c r="F38" s="32">
        <f t="shared" si="25"/>
        <v>93.162182402688728</v>
      </c>
      <c r="G38" s="32">
        <f t="shared" si="25"/>
        <v>92.932862190812727</v>
      </c>
      <c r="H38" s="32">
        <f t="shared" ref="H38:J38" si="26">H17/H15*100</f>
        <v>90.569168576468371</v>
      </c>
      <c r="I38" s="32">
        <f t="shared" si="26"/>
        <v>90.811694629634047</v>
      </c>
      <c r="J38" s="32">
        <f t="shared" si="26"/>
        <v>88.225066253228789</v>
      </c>
      <c r="K38" s="32">
        <f t="shared" ref="K38:M38" si="27">K17/K15*100</f>
        <v>93.091168803322716</v>
      </c>
      <c r="L38" s="32">
        <f t="shared" si="27"/>
        <v>93.439523780374614</v>
      </c>
      <c r="M38" s="32">
        <f t="shared" si="27"/>
        <v>89.651765923131947</v>
      </c>
      <c r="N38" s="32">
        <f t="shared" ref="N38:P38" si="28">N17/N15*100</f>
        <v>92.967384285871773</v>
      </c>
      <c r="O38" s="32">
        <f t="shared" si="28"/>
        <v>93.564558945123807</v>
      </c>
      <c r="P38" s="32">
        <f t="shared" si="28"/>
        <v>87.289256198347104</v>
      </c>
      <c r="Q38" s="32">
        <v>94.578267592396088</v>
      </c>
      <c r="R38" s="32">
        <v>94.776256470195364</v>
      </c>
      <c r="S38" s="32">
        <v>92.626728110599075</v>
      </c>
    </row>
    <row r="39" spans="1:19" s="31" customFormat="1" ht="27" customHeight="1" x14ac:dyDescent="0.25">
      <c r="A39" s="9" t="s">
        <v>34</v>
      </c>
      <c r="B39" s="15">
        <f t="shared" ref="B39:G39" si="29">SUM(B40:B42)</f>
        <v>100</v>
      </c>
      <c r="C39" s="15">
        <f t="shared" si="29"/>
        <v>99.999999999999986</v>
      </c>
      <c r="D39" s="15">
        <f t="shared" si="29"/>
        <v>100</v>
      </c>
      <c r="E39" s="15">
        <f t="shared" si="29"/>
        <v>100</v>
      </c>
      <c r="F39" s="15">
        <f t="shared" si="29"/>
        <v>100</v>
      </c>
      <c r="G39" s="15">
        <f t="shared" si="29"/>
        <v>100</v>
      </c>
      <c r="H39" s="15">
        <f t="shared" ref="H39:J39" si="30">SUM(H40:H42)</f>
        <v>100</v>
      </c>
      <c r="I39" s="15">
        <f t="shared" si="30"/>
        <v>99.999999999999986</v>
      </c>
      <c r="J39" s="15">
        <f t="shared" si="30"/>
        <v>100</v>
      </c>
      <c r="K39" s="15">
        <f t="shared" ref="K39:M39" si="31">SUM(K40:K42)</f>
        <v>100.00000000000001</v>
      </c>
      <c r="L39" s="15">
        <f t="shared" si="31"/>
        <v>100</v>
      </c>
      <c r="M39" s="15">
        <f t="shared" si="31"/>
        <v>99.999999999999986</v>
      </c>
      <c r="N39" s="15">
        <f t="shared" ref="N39:P39" si="32">SUM(N40:N42)</f>
        <v>100</v>
      </c>
      <c r="O39" s="15">
        <f t="shared" si="32"/>
        <v>100</v>
      </c>
      <c r="P39" s="15">
        <f t="shared" si="32"/>
        <v>100</v>
      </c>
      <c r="Q39" s="15">
        <v>100</v>
      </c>
      <c r="R39" s="15">
        <v>100</v>
      </c>
      <c r="S39" s="15">
        <v>100</v>
      </c>
    </row>
    <row r="40" spans="1:19" s="29" customFormat="1" ht="27" customHeight="1" x14ac:dyDescent="0.25">
      <c r="A40" s="12" t="s">
        <v>35</v>
      </c>
      <c r="B40" s="32">
        <f>B19/B18*100</f>
        <v>39.647867620608338</v>
      </c>
      <c r="C40" s="32">
        <f t="shared" ref="C40:G42" si="33">C19/C$18*100</f>
        <v>39.405204460966544</v>
      </c>
      <c r="D40" s="32">
        <f t="shared" si="33"/>
        <v>44.394064303380048</v>
      </c>
      <c r="E40" s="32">
        <f t="shared" si="33"/>
        <v>42.650506376594151</v>
      </c>
      <c r="F40" s="32">
        <f t="shared" si="33"/>
        <v>43.383182505581026</v>
      </c>
      <c r="G40" s="32">
        <f t="shared" si="33"/>
        <v>12.036108324974924</v>
      </c>
      <c r="H40" s="32">
        <f>H19/H$18*100</f>
        <v>35.615352895013828</v>
      </c>
      <c r="I40" s="32">
        <f>I19/I$18*100</f>
        <v>38.362024573956383</v>
      </c>
      <c r="J40" s="32">
        <f>J19/J$18*100</f>
        <v>4.4378161118392363</v>
      </c>
      <c r="K40" s="32">
        <f t="shared" ref="K40:M40" si="34">K5/K$18*100</f>
        <v>32.127848894206416</v>
      </c>
      <c r="L40" s="32">
        <f t="shared" si="34"/>
        <v>33.948779067612591</v>
      </c>
      <c r="M40" s="32">
        <f t="shared" si="34"/>
        <v>3.7459556186596141</v>
      </c>
      <c r="N40" s="32">
        <f t="shared" ref="N40:P40" si="35">N19/N$18*100</f>
        <v>30.111309605606706</v>
      </c>
      <c r="O40" s="32">
        <f t="shared" si="35"/>
        <v>32.453873429893626</v>
      </c>
      <c r="P40" s="32">
        <f t="shared" si="35"/>
        <v>5.017690575747829</v>
      </c>
      <c r="Q40" s="32">
        <v>38.527570187840844</v>
      </c>
      <c r="R40" s="32">
        <v>40.162003996574363</v>
      </c>
      <c r="S40" s="32">
        <v>11.296076099881095</v>
      </c>
    </row>
    <row r="41" spans="1:19" s="29" customFormat="1" ht="27" customHeight="1" x14ac:dyDescent="0.25">
      <c r="A41" s="12" t="s">
        <v>36</v>
      </c>
      <c r="B41" s="32">
        <f t="shared" ref="B41:D42" si="36">B20/B$18*100</f>
        <v>37.133778328470363</v>
      </c>
      <c r="C41" s="32">
        <f t="shared" si="36"/>
        <v>37.202024657131453</v>
      </c>
      <c r="D41" s="32">
        <f t="shared" si="36"/>
        <v>35.779060181368507</v>
      </c>
      <c r="E41" s="32">
        <f t="shared" si="33"/>
        <v>38.578394598649659</v>
      </c>
      <c r="F41" s="32">
        <f t="shared" si="33"/>
        <v>38.644710626755327</v>
      </c>
      <c r="G41" s="32">
        <f t="shared" si="33"/>
        <v>35.807422266800401</v>
      </c>
      <c r="H41" s="32">
        <f>H20/H$18*100</f>
        <v>36.878389961853614</v>
      </c>
      <c r="I41" s="32">
        <f t="shared" ref="I41:J42" si="37">I20/I$18*100</f>
        <v>35.212221423643882</v>
      </c>
      <c r="J41" s="32">
        <f t="shared" si="37"/>
        <v>55.791109412546</v>
      </c>
      <c r="K41" s="32">
        <f t="shared" ref="K41:M42" si="38">K20/K$18*100</f>
        <v>51.890916325047939</v>
      </c>
      <c r="L41" s="32">
        <f t="shared" si="38"/>
        <v>51.387366529509961</v>
      </c>
      <c r="M41" s="32">
        <f t="shared" si="38"/>
        <v>59.739485569824502</v>
      </c>
      <c r="N41" s="32">
        <f>N20/N$18*100</f>
        <v>45.342861069121895</v>
      </c>
      <c r="O41" s="32">
        <f t="shared" ref="O41:P41" si="39">O20/O$18*100</f>
        <v>45.327243223751431</v>
      </c>
      <c r="P41" s="32">
        <f t="shared" si="39"/>
        <v>45.513026696687035</v>
      </c>
      <c r="Q41" s="32">
        <v>37.393119235171348</v>
      </c>
      <c r="R41" s="32">
        <v>37.510705109905793</v>
      </c>
      <c r="S41" s="32">
        <v>35.434007134363853</v>
      </c>
    </row>
    <row r="42" spans="1:19" s="29" customFormat="1" ht="27" customHeight="1" x14ac:dyDescent="0.25">
      <c r="A42" s="12" t="s">
        <v>32</v>
      </c>
      <c r="B42" s="32">
        <f t="shared" si="36"/>
        <v>23.218354050921299</v>
      </c>
      <c r="C42" s="32">
        <f t="shared" si="36"/>
        <v>23.392770881901999</v>
      </c>
      <c r="D42" s="32">
        <f t="shared" si="36"/>
        <v>19.826875515251444</v>
      </c>
      <c r="E42" s="32">
        <f t="shared" si="33"/>
        <v>18.77109902475619</v>
      </c>
      <c r="F42" s="32">
        <f t="shared" si="33"/>
        <v>17.972106867663651</v>
      </c>
      <c r="G42" s="32">
        <f t="shared" si="33"/>
        <v>52.156469408224673</v>
      </c>
      <c r="H42" s="32">
        <f>H21/H$18*100</f>
        <v>27.506257143132551</v>
      </c>
      <c r="I42" s="32">
        <f t="shared" si="37"/>
        <v>26.425754002399731</v>
      </c>
      <c r="J42" s="32">
        <f>J21/J$18*100</f>
        <v>39.771074475614768</v>
      </c>
      <c r="K42" s="32">
        <f t="shared" si="38"/>
        <v>15.981234780745652</v>
      </c>
      <c r="L42" s="32">
        <f t="shared" si="38"/>
        <v>14.663854402877451</v>
      </c>
      <c r="M42" s="32">
        <f t="shared" si="38"/>
        <v>36.514558811515869</v>
      </c>
      <c r="N42" s="32">
        <f>N21/N$18*100</f>
        <v>24.545829325271402</v>
      </c>
      <c r="O42" s="32">
        <f t="shared" ref="O42" si="40">O21/O$18*100</f>
        <v>22.218883346354946</v>
      </c>
      <c r="P42" s="32">
        <f>P21/P$18*100</f>
        <v>49.469282727565137</v>
      </c>
      <c r="Q42" s="32">
        <v>24.079310576987815</v>
      </c>
      <c r="R42" s="32">
        <v>22.327290893519841</v>
      </c>
      <c r="S42" s="32">
        <v>53.269916765755056</v>
      </c>
    </row>
    <row r="43" spans="1:19" s="29" customFormat="1" ht="27" customHeight="1" x14ac:dyDescent="0.25">
      <c r="A43" s="33" t="s">
        <v>40</v>
      </c>
      <c r="B43" s="32">
        <f>B5/'1 - Sex 2'!B6*100</f>
        <v>9.0033219575951193</v>
      </c>
      <c r="C43" s="32">
        <f>C5/'1 - Sex 2'!C6*100</f>
        <v>14.568919328161764</v>
      </c>
      <c r="D43" s="32">
        <f>D5/'1 - Sex 2'!D6*100</f>
        <v>1.1761365497810441</v>
      </c>
      <c r="E43" s="32">
        <f>E5/'1 - Sex 2'!E6*100</f>
        <v>7.7470096534221327</v>
      </c>
      <c r="F43" s="32">
        <f>F5/'1 - Sex 2'!F6*100</f>
        <v>12.89988722502177</v>
      </c>
      <c r="G43" s="32">
        <f>G5/'1 - Sex 2'!G6*100</f>
        <v>0.12666779260260091</v>
      </c>
      <c r="H43" s="32">
        <f>H5/(H5+'1 - Residential Sts 2'!H7)*100</f>
        <v>6.6991129447430211</v>
      </c>
      <c r="I43" s="32">
        <f>I5/(I5+'1 - Residential Sts 2'!I7)*100</f>
        <v>9.739836132944534</v>
      </c>
      <c r="J43" s="32">
        <f>J5/(J5+'1 - Residential Sts 2'!J7)*100</f>
        <v>0.21177468294200469</v>
      </c>
      <c r="K43" s="32">
        <f>K5/(K5+'1 - Residential Sts 2'!K7)*100</f>
        <v>7.302764528508165</v>
      </c>
      <c r="L43" s="32">
        <f>L5/(L5+'1 - Residential Sts 2'!L7)*100</f>
        <v>9.8953118900312766</v>
      </c>
      <c r="M43" s="32">
        <f>M5/(M5+'1 - Residential Sts 2'!M7)*100</f>
        <v>0.19213273978771966</v>
      </c>
      <c r="N43" s="32">
        <f>N5/(N5+'1 - Residential Sts 2'!N7)*100</f>
        <v>4.9055691373613088</v>
      </c>
      <c r="O43" s="32">
        <f>O5/(O5+'1 - Residential Sts 2'!O7)*100</f>
        <v>6.6834991831278776</v>
      </c>
      <c r="P43" s="32">
        <f>P5/(P5+'1 - Residential Sts 2'!P7)*100</f>
        <v>0.25264794480614128</v>
      </c>
      <c r="Q43" s="32">
        <v>5.1561486340373381</v>
      </c>
      <c r="R43" s="32">
        <v>7.0127232170673039</v>
      </c>
      <c r="S43" s="32">
        <v>0.30906872712484751</v>
      </c>
    </row>
    <row r="44" spans="1:19" s="29" customFormat="1" ht="44.45" customHeight="1" x14ac:dyDescent="0.25">
      <c r="A44" s="33" t="s">
        <v>41</v>
      </c>
      <c r="B44" s="32">
        <f>(B5+B20)/'1 - Sex 2'!B6*100</f>
        <v>17.43573918094685</v>
      </c>
      <c r="C44" s="32">
        <f>(C5+C20)/'1 - Sex 2'!C6*100</f>
        <v>28.323277502115996</v>
      </c>
      <c r="D44" s="32">
        <f>(D5+D20)/'1 - Sex 2'!D6*100</f>
        <v>2.124034901879416</v>
      </c>
      <c r="E44" s="32">
        <f>(E5+E20)/'1 - Sex 2'!E6*100</f>
        <v>14.754363627847164</v>
      </c>
      <c r="F44" s="32">
        <f>(F5+F20)/'1 - Sex 2'!F6*100</f>
        <v>24.390800987851708</v>
      </c>
      <c r="G44" s="32">
        <f>(G5+G20)/'1 - Sex 2'!G6*100</f>
        <v>0.50350447559533862</v>
      </c>
      <c r="H44" s="32">
        <f>(H20+H19)/'1 - Residential Sts 2'!H6*100</f>
        <v>13.635798376528316</v>
      </c>
      <c r="I44" s="32">
        <f>(I20+I19)/'1 - Residential Sts 2'!I6*100</f>
        <v>18.679960392603672</v>
      </c>
      <c r="J44" s="32">
        <f>(J20+J19)/'1 - Residential Sts 2'!J6*100</f>
        <v>2.8741528007067507</v>
      </c>
      <c r="K44" s="32">
        <f>((K20/'1 - Residential Sts 2'!K6)*100)+'2 - Residential Sts 2'!K43</f>
        <v>19.097738550521878</v>
      </c>
      <c r="L44" s="32">
        <f>((L20/'1 - Residential Sts 2'!L6)*100)+'2 - Residential Sts 2'!L43</f>
        <v>24.873583067446248</v>
      </c>
      <c r="M44" s="32">
        <f>((M20/'1 - Residential Sts 2'!M6)*100)+'2 - Residential Sts 2'!M43</f>
        <v>3.256213632488306</v>
      </c>
      <c r="N44" s="32">
        <f>(N20+N19)/'1 - Residential Sts 2'!N6*100</f>
        <v>12.292578961036634</v>
      </c>
      <c r="O44" s="32">
        <f>(O20+O19)/'1 - Residential Sts 2'!O6*100</f>
        <v>16.018119708896482</v>
      </c>
      <c r="P44" s="32">
        <f>(P20+P19)/'1 - Residential Sts 2'!P6*100</f>
        <v>2.5443355737306663</v>
      </c>
      <c r="Q44" s="32">
        <v>10.160473581777554</v>
      </c>
      <c r="R44" s="32">
        <v>13.562500778845315</v>
      </c>
      <c r="S44" s="32">
        <v>1.278589322315125</v>
      </c>
    </row>
    <row r="45" spans="1:19" s="29" customFormat="1" ht="44.45" customHeight="1" x14ac:dyDescent="0.25">
      <c r="A45" s="33" t="s">
        <v>42</v>
      </c>
      <c r="B45" s="32">
        <f>(B5+B16)/('1 - Sex 2'!B6+'2 - Sex 2'!B16)*100</f>
        <v>13.560805276544381</v>
      </c>
      <c r="C45" s="32">
        <f>(C5+C16)/('1 - Sex 2'!C6+'2 - Sex 2'!C16)*100</f>
        <v>22.266075883382356</v>
      </c>
      <c r="D45" s="32">
        <f>(D5+D16)/('1 - Sex 2'!D6+'2 - Sex 2'!D16)*100</f>
        <v>1.5949061277972278</v>
      </c>
      <c r="E45" s="32">
        <f>(E5+E16)/('1 - Sex 2'!E6+'2 - Sex 2'!E16)*100</f>
        <v>10.788730306449356</v>
      </c>
      <c r="F45" s="32">
        <f>(F5+F16)/('1 - Sex 2'!F6+'2 - Sex 2'!F16)*100</f>
        <v>17.793990699228647</v>
      </c>
      <c r="G45" s="32">
        <f>(G5+G16)/('1 - Sex 2'!G6+'2 - Sex 2'!G16)*100</f>
        <v>0.64515478674610138</v>
      </c>
      <c r="H45" s="32">
        <f>(H19+H21)/('1 - Residential Sts 2'!H6+H21)*100</f>
        <v>11.288869597077532</v>
      </c>
      <c r="I45" s="32">
        <f>(I19+I21)/('1 - Residential Sts 2'!I6+I21)*100</f>
        <v>15.414907744946765</v>
      </c>
      <c r="J45" s="32">
        <f>(J19+J21)/('1 - Residential Sts 2'!J6+J21)*100</f>
        <v>2.0703756152086266</v>
      </c>
      <c r="K45" s="32">
        <f>(K19+K21)/(('1 - Residential Sts 2'!K6)+'2 - Residential Sts 2'!K21)*100</f>
        <v>10.55203919719262</v>
      </c>
      <c r="L45" s="32">
        <f>(L19+L21)/(('1 - Residential Sts 2'!L6)+'2 - Residential Sts 2'!L21)*100</f>
        <v>13.588692327966545</v>
      </c>
      <c r="M45" s="32">
        <f>(M19+M21)/(('1 - Residential Sts 2'!M6)+'2 - Residential Sts 2'!M21)*100</f>
        <v>2.0270272098343498</v>
      </c>
      <c r="N45" s="32">
        <f>(N19+N21)/('1 - Residential Sts 2'!N6+N21)*100</f>
        <v>8.5620552032341806</v>
      </c>
      <c r="O45" s="32">
        <f>(O19+O21)/('1 - Residential Sts 2'!O6+O21)*100</f>
        <v>10.766572378776939</v>
      </c>
      <c r="P45" s="32">
        <f>(P19+P21)/('1 - Residential Sts 2'!P6+P21)*100</f>
        <v>2.676864244741874</v>
      </c>
      <c r="Q45" s="32">
        <v>8.1171084274248102</v>
      </c>
      <c r="R45" s="32">
        <v>10.501886045660894</v>
      </c>
      <c r="S45" s="32">
        <v>1.7412217412217414</v>
      </c>
    </row>
    <row r="46" spans="1:19" s="29" customFormat="1" ht="44.45" customHeight="1" thickBot="1" x14ac:dyDescent="0.3">
      <c r="A46" s="33" t="s">
        <v>43</v>
      </c>
      <c r="B46" s="32">
        <f>(B5+B20+B21)/('1 - Sex 2'!B6+'2 - Sex 2'!B16)*100</f>
        <v>21.570892787860497</v>
      </c>
      <c r="C46" s="32">
        <f>(C5+C20+C21)/('1 - Sex 2'!C6+'2 - Sex 2'!C16)*100</f>
        <v>35.456677961052982</v>
      </c>
      <c r="D46" s="32">
        <f>(D5+D20+D21)/('1 - Sex 2'!D6+'2 - Sex 2'!D16)*100</f>
        <v>2.4834674364801508</v>
      </c>
      <c r="E46" s="32">
        <f>(E5+E20+E21)/('1 - Sex 2'!E6+'2 - Sex 2'!E16)*100</f>
        <v>17.565041219538308</v>
      </c>
      <c r="F46" s="32">
        <f>(F5+F20+F21)/('1 - Sex 2'!F6+'2 - Sex 2'!F16)*100</f>
        <v>29.001559410765505</v>
      </c>
      <c r="G46" s="32">
        <f>(G5+G20+G21)/('1 - Sex 2'!G6+'2 - Sex 2'!G16)*100</f>
        <v>1.0050301912279109</v>
      </c>
      <c r="H46" s="32">
        <f>(H20+H21+H19)/(H21+'1 - Residential Sts 2'!H6)*100</f>
        <v>17.884318207750585</v>
      </c>
      <c r="I46" s="32">
        <f>(I20+I21+I19)/(I21+'1 - Residential Sts 2'!I6)*100</f>
        <v>23.792925276453815</v>
      </c>
      <c r="J46" s="32">
        <f>(J20+J21+J19)/(J21+'1 - Residential Sts 2'!J6)*100</f>
        <v>4.6831657336277432</v>
      </c>
      <c r="K46" s="32">
        <f>(K19+K20+K21)/(('1 - Residential Sts 2'!K6)+'2 - Residential Sts 2'!K21)*100</f>
        <v>21.933569278698457</v>
      </c>
      <c r="L46" s="32">
        <f>(L19+L20+L21)/(('1 - Residential Sts 2'!L6)+'2 - Residential Sts 2'!L21)*100</f>
        <v>27.953005953103666</v>
      </c>
      <c r="M46" s="32">
        <f>(M19+M20+M21)/(('1 - Residential Sts 2'!M6)+'2 - Residential Sts 2'!M21)*100</f>
        <v>5.0347772216121545</v>
      </c>
      <c r="N46" s="32">
        <f>(N20+N21+N19)/(N21+'1 - Residential Sts 2'!N6)*100</f>
        <v>15.665026327232647</v>
      </c>
      <c r="O46" s="32">
        <f>(O20+O21+O19)/(O21+'1 - Residential Sts 2'!O6)*100</f>
        <v>19.692755612891009</v>
      </c>
      <c r="P46" s="32">
        <f>(P20+P21+P19)/(P21+'1 - Residential Sts 2'!P6)*100</f>
        <v>4.912851792740546</v>
      </c>
      <c r="Q46" s="32">
        <v>12.965201792939101</v>
      </c>
      <c r="R46" s="32">
        <v>16.805896216514444</v>
      </c>
      <c r="S46" s="32">
        <v>2.6968093634760302</v>
      </c>
    </row>
    <row r="47" spans="1:19" ht="23.25" hidden="1" customHeight="1" thickBot="1" x14ac:dyDescent="0.4">
      <c r="A47" s="34"/>
      <c r="B47" s="35"/>
      <c r="C47" s="36"/>
      <c r="D47" s="35"/>
      <c r="E47" s="35"/>
      <c r="F47" s="36"/>
      <c r="G47" s="35"/>
      <c r="H47" s="35"/>
      <c r="I47" s="36"/>
      <c r="J47" s="35"/>
      <c r="K47" s="35"/>
      <c r="L47" s="36"/>
      <c r="M47" s="35"/>
      <c r="N47" s="35"/>
      <c r="O47" s="36"/>
      <c r="P47" s="35"/>
      <c r="Q47" s="35"/>
      <c r="R47" s="36"/>
      <c r="S47" s="35"/>
    </row>
    <row r="48" spans="1:19" ht="23.25" hidden="1" customHeight="1" thickBot="1" x14ac:dyDescent="0.4">
      <c r="A48" s="37" t="s">
        <v>44</v>
      </c>
      <c r="B48" s="35"/>
      <c r="C48" s="36"/>
      <c r="D48" s="35"/>
      <c r="E48" s="35"/>
      <c r="F48" s="36"/>
      <c r="G48" s="35"/>
      <c r="H48" s="35"/>
      <c r="I48" s="36"/>
      <c r="J48" s="35"/>
      <c r="K48" s="35"/>
      <c r="L48" s="36"/>
      <c r="M48" s="35"/>
      <c r="N48" s="35"/>
      <c r="O48" s="36"/>
      <c r="P48" s="35"/>
      <c r="Q48" s="35"/>
      <c r="R48" s="36"/>
      <c r="S48" s="35"/>
    </row>
    <row r="49" spans="1:19" ht="23.25" hidden="1" customHeight="1" thickBot="1" x14ac:dyDescent="0.4">
      <c r="A49" s="38" t="s">
        <v>45</v>
      </c>
      <c r="B49" s="35">
        <v>249822</v>
      </c>
      <c r="C49" s="39" t="e">
        <f>B49/#REF!*100</f>
        <v>#REF!</v>
      </c>
      <c r="D49" s="35">
        <v>309749</v>
      </c>
      <c r="E49" s="35">
        <v>249822</v>
      </c>
      <c r="F49" s="39" t="e">
        <f>E49/#REF!*100</f>
        <v>#REF!</v>
      </c>
      <c r="G49" s="35">
        <v>309749</v>
      </c>
      <c r="H49" s="35"/>
      <c r="I49" s="39"/>
      <c r="J49" s="35"/>
      <c r="K49" s="35">
        <v>249822</v>
      </c>
      <c r="L49" s="39" t="e">
        <f>K49/#REF!*100</f>
        <v>#REF!</v>
      </c>
      <c r="M49" s="35">
        <v>309749</v>
      </c>
      <c r="N49" s="35"/>
      <c r="O49" s="39"/>
      <c r="P49" s="35"/>
      <c r="Q49" s="35"/>
      <c r="R49" s="39"/>
      <c r="S49" s="35"/>
    </row>
    <row r="50" spans="1:19" ht="23.25" hidden="1" customHeight="1" thickBot="1" x14ac:dyDescent="0.4">
      <c r="A50" s="38" t="s">
        <v>46</v>
      </c>
      <c r="B50" s="35">
        <v>31291</v>
      </c>
      <c r="C50" s="39" t="e">
        <f>B50/#REF!*100</f>
        <v>#REF!</v>
      </c>
      <c r="D50" s="35">
        <v>34259</v>
      </c>
      <c r="E50" s="35">
        <v>31291</v>
      </c>
      <c r="F50" s="39" t="e">
        <f>E50/#REF!*100</f>
        <v>#REF!</v>
      </c>
      <c r="G50" s="35">
        <v>34259</v>
      </c>
      <c r="H50" s="35"/>
      <c r="I50" s="39"/>
      <c r="J50" s="35"/>
      <c r="K50" s="35">
        <v>31291</v>
      </c>
      <c r="L50" s="39" t="e">
        <f>K50/#REF!*100</f>
        <v>#REF!</v>
      </c>
      <c r="M50" s="35">
        <v>34259</v>
      </c>
      <c r="N50" s="35"/>
      <c r="O50" s="39"/>
      <c r="P50" s="35"/>
      <c r="Q50" s="35"/>
      <c r="R50" s="39"/>
      <c r="S50" s="35"/>
    </row>
    <row r="51" spans="1:19" ht="23.25" hidden="1" customHeight="1" thickBot="1" x14ac:dyDescent="0.4">
      <c r="A51" s="38" t="s">
        <v>47</v>
      </c>
      <c r="B51" s="35">
        <v>28480</v>
      </c>
      <c r="C51" s="39" t="e">
        <f>B51/#REF!*100</f>
        <v>#REF!</v>
      </c>
      <c r="D51" s="35">
        <v>30871</v>
      </c>
      <c r="E51" s="35">
        <v>28480</v>
      </c>
      <c r="F51" s="39" t="e">
        <f>E51/#REF!*100</f>
        <v>#REF!</v>
      </c>
      <c r="G51" s="35">
        <v>30871</v>
      </c>
      <c r="H51" s="35"/>
      <c r="I51" s="39"/>
      <c r="J51" s="35"/>
      <c r="K51" s="35">
        <v>28480</v>
      </c>
      <c r="L51" s="39" t="e">
        <f>K51/#REF!*100</f>
        <v>#REF!</v>
      </c>
      <c r="M51" s="35">
        <v>30871</v>
      </c>
      <c r="N51" s="35"/>
      <c r="O51" s="39"/>
      <c r="P51" s="35"/>
      <c r="Q51" s="35"/>
      <c r="R51" s="39"/>
      <c r="S51" s="35"/>
    </row>
    <row r="52" spans="1:19" ht="23.25" hidden="1" customHeight="1" thickBot="1" x14ac:dyDescent="0.4">
      <c r="A52" s="38" t="s">
        <v>48</v>
      </c>
      <c r="B52" s="35">
        <v>23251</v>
      </c>
      <c r="C52" s="39" t="e">
        <f>B52/#REF!*100</f>
        <v>#REF!</v>
      </c>
      <c r="D52" s="35">
        <v>18493</v>
      </c>
      <c r="E52" s="35">
        <v>23251</v>
      </c>
      <c r="F52" s="39" t="e">
        <f>E52/#REF!*100</f>
        <v>#REF!</v>
      </c>
      <c r="G52" s="35">
        <v>18493</v>
      </c>
      <c r="H52" s="35"/>
      <c r="I52" s="39"/>
      <c r="J52" s="35"/>
      <c r="K52" s="35">
        <v>23251</v>
      </c>
      <c r="L52" s="39" t="e">
        <f>K52/#REF!*100</f>
        <v>#REF!</v>
      </c>
      <c r="M52" s="35">
        <v>18493</v>
      </c>
      <c r="N52" s="35"/>
      <c r="O52" s="39"/>
      <c r="P52" s="35"/>
      <c r="Q52" s="35"/>
      <c r="R52" s="39"/>
      <c r="S52" s="35"/>
    </row>
    <row r="53" spans="1:19" ht="2.25" customHeight="1" thickBot="1" x14ac:dyDescent="0.4">
      <c r="A53" s="21"/>
      <c r="B53" s="22"/>
      <c r="C53" s="22"/>
      <c r="D53" s="22"/>
      <c r="E53" s="22"/>
      <c r="F53" s="22"/>
      <c r="G53" s="22"/>
      <c r="H53" s="22"/>
      <c r="I53" s="22"/>
      <c r="J53" s="22"/>
      <c r="K53" s="22"/>
      <c r="L53" s="22"/>
      <c r="M53" s="22"/>
      <c r="N53" s="22"/>
      <c r="O53" s="22"/>
      <c r="P53" s="22"/>
      <c r="Q53" s="22"/>
      <c r="R53" s="22"/>
      <c r="S53" s="22"/>
    </row>
    <row r="54" spans="1:19" ht="59.1" customHeight="1" thickTop="1" x14ac:dyDescent="0.35">
      <c r="A54" s="82" t="s">
        <v>95</v>
      </c>
      <c r="B54" s="83"/>
      <c r="C54" s="83"/>
      <c r="D54" s="83"/>
      <c r="E54" s="83"/>
      <c r="F54" s="83"/>
      <c r="G54" s="83"/>
      <c r="H54" s="83"/>
      <c r="I54" s="83"/>
      <c r="J54" s="83"/>
      <c r="K54" s="83"/>
      <c r="L54" s="83"/>
      <c r="M54" s="83"/>
      <c r="N54" s="83"/>
      <c r="O54" s="24"/>
      <c r="P54" s="24"/>
      <c r="Q54" s="83"/>
      <c r="R54" s="24"/>
      <c r="S54" s="24"/>
    </row>
    <row r="55" spans="1:19" ht="69" customHeight="1" x14ac:dyDescent="0.35">
      <c r="A55" s="113" t="s">
        <v>96</v>
      </c>
      <c r="B55" s="113"/>
      <c r="C55" s="113"/>
      <c r="D55" s="113"/>
      <c r="E55" s="113"/>
      <c r="F55" s="113"/>
      <c r="G55" s="113"/>
      <c r="H55" s="113"/>
      <c r="I55" s="113"/>
      <c r="J55" s="113"/>
      <c r="K55" s="113"/>
      <c r="L55" s="113"/>
      <c r="M55" s="113"/>
      <c r="N55" s="113"/>
      <c r="O55" s="24"/>
      <c r="P55" s="24"/>
      <c r="Q55" s="100"/>
      <c r="R55" s="24"/>
      <c r="S55" s="24"/>
    </row>
    <row r="58" spans="1:19" s="26" customFormat="1" x14ac:dyDescent="0.35">
      <c r="A58" s="25" t="s">
        <v>29</v>
      </c>
    </row>
  </sheetData>
  <mergeCells count="8">
    <mergeCell ref="Q2:S2"/>
    <mergeCell ref="A55:N55"/>
    <mergeCell ref="A2:A3"/>
    <mergeCell ref="K2:M2"/>
    <mergeCell ref="N2:P2"/>
    <mergeCell ref="E2:G2"/>
    <mergeCell ref="H2:J2"/>
    <mergeCell ref="B2:D2"/>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2021&amp;R&amp;20&amp;[21</oddFooter>
  </headerFooter>
  <ignoredErrors>
    <ignoredError sqref="H36:J46"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57"/>
  <sheetViews>
    <sheetView zoomScale="50" zoomScaleNormal="50" zoomScaleSheetLayoutView="40" zoomScalePageLayoutView="70" workbookViewId="0">
      <selection activeCell="Q2" sqref="Q2:S2"/>
    </sheetView>
  </sheetViews>
  <sheetFormatPr defaultColWidth="8.85546875" defaultRowHeight="26.25" x14ac:dyDescent="0.35"/>
  <cols>
    <col min="1" max="1" width="85.7109375" style="25" customWidth="1"/>
    <col min="2" max="19" width="20" style="26" customWidth="1"/>
    <col min="20" max="16384" width="8.85546875" style="23"/>
  </cols>
  <sheetData>
    <row r="1" spans="1:19" ht="36.6" customHeight="1" thickBot="1" x14ac:dyDescent="0.4">
      <c r="A1" s="119" t="s">
        <v>104</v>
      </c>
      <c r="B1" s="119"/>
      <c r="C1" s="119"/>
      <c r="D1" s="119"/>
      <c r="E1" s="119"/>
      <c r="F1" s="119"/>
      <c r="G1" s="119"/>
      <c r="H1" s="119"/>
      <c r="I1" s="119"/>
      <c r="J1" s="119"/>
      <c r="K1" s="119"/>
      <c r="L1" s="119"/>
      <c r="M1" s="119"/>
      <c r="N1" s="23"/>
      <c r="O1" s="23"/>
      <c r="P1" s="23"/>
      <c r="Q1" s="23"/>
      <c r="R1" s="23"/>
      <c r="S1" s="23"/>
    </row>
    <row r="2" spans="1:19" ht="27"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8.25" customHeight="1" thickTop="1" thickBot="1" x14ac:dyDescent="0.4">
      <c r="A3" s="115"/>
      <c r="B3" s="48" t="s">
        <v>1</v>
      </c>
      <c r="C3" s="48" t="s">
        <v>92</v>
      </c>
      <c r="D3" s="48" t="s">
        <v>93</v>
      </c>
      <c r="E3" s="48" t="s">
        <v>1</v>
      </c>
      <c r="F3" s="48" t="s">
        <v>92</v>
      </c>
      <c r="G3" s="48" t="s">
        <v>93</v>
      </c>
      <c r="H3" s="48" t="s">
        <v>1</v>
      </c>
      <c r="I3" s="48" t="s">
        <v>92</v>
      </c>
      <c r="J3" s="48" t="s">
        <v>93</v>
      </c>
      <c r="K3" s="48" t="s">
        <v>1</v>
      </c>
      <c r="L3" s="48" t="s">
        <v>92</v>
      </c>
      <c r="M3" s="48" t="s">
        <v>93</v>
      </c>
      <c r="N3" s="48" t="s">
        <v>1</v>
      </c>
      <c r="O3" s="48" t="s">
        <v>92</v>
      </c>
      <c r="P3" s="48" t="s">
        <v>93</v>
      </c>
      <c r="Q3" s="48" t="s">
        <v>1</v>
      </c>
      <c r="R3" s="48" t="s">
        <v>92</v>
      </c>
      <c r="S3" s="48" t="s">
        <v>93</v>
      </c>
    </row>
    <row r="4" spans="1:19" ht="27" customHeight="1" thickTop="1" x14ac:dyDescent="0.35">
      <c r="A4" s="3" t="s">
        <v>4</v>
      </c>
      <c r="B4" s="7"/>
      <c r="C4" s="7"/>
      <c r="D4" s="7"/>
      <c r="E4" s="7"/>
      <c r="F4" s="7"/>
      <c r="G4" s="7"/>
      <c r="H4" s="7"/>
      <c r="I4" s="7"/>
      <c r="J4" s="7"/>
      <c r="K4" s="7"/>
      <c r="L4" s="7"/>
      <c r="M4" s="7"/>
      <c r="N4" s="7"/>
      <c r="O4" s="7"/>
      <c r="P4" s="7"/>
      <c r="Q4" s="7"/>
      <c r="R4" s="7"/>
      <c r="S4" s="7"/>
    </row>
    <row r="5" spans="1:19" s="29" customFormat="1" ht="51" customHeight="1" x14ac:dyDescent="0.25">
      <c r="A5" s="6" t="s">
        <v>49</v>
      </c>
      <c r="B5" s="7">
        <v>200514</v>
      </c>
      <c r="C5" s="7">
        <v>139540</v>
      </c>
      <c r="D5" s="7">
        <v>60974</v>
      </c>
      <c r="E5" s="7">
        <v>216646</v>
      </c>
      <c r="F5" s="7">
        <v>145701</v>
      </c>
      <c r="G5" s="7">
        <v>70945</v>
      </c>
      <c r="H5" s="7">
        <f t="shared" ref="H5:J5" si="0">SUM(H6:H22)</f>
        <v>217723.74076899982</v>
      </c>
      <c r="I5" s="7">
        <f t="shared" si="0"/>
        <v>143409.56758499992</v>
      </c>
      <c r="J5" s="7">
        <f t="shared" si="0"/>
        <v>74314.173184000014</v>
      </c>
      <c r="K5" s="7">
        <f>SUM(K6:K22)</f>
        <v>211092.78923999966</v>
      </c>
      <c r="L5" s="7">
        <f t="shared" ref="L5:M5" si="1">SUM(L6:L22)</f>
        <v>150365.47967999979</v>
      </c>
      <c r="M5" s="7">
        <f t="shared" si="1"/>
        <v>60727.309560000009</v>
      </c>
      <c r="N5" s="7">
        <v>212382</v>
      </c>
      <c r="O5" s="7">
        <v>150792</v>
      </c>
      <c r="P5" s="7">
        <v>61590</v>
      </c>
      <c r="Q5" s="7">
        <v>210523</v>
      </c>
      <c r="R5" s="7">
        <v>149239</v>
      </c>
      <c r="S5" s="7">
        <v>61285</v>
      </c>
    </row>
    <row r="6" spans="1:19" s="29" customFormat="1" ht="27" customHeight="1" x14ac:dyDescent="0.25">
      <c r="A6" s="17" t="s">
        <v>50</v>
      </c>
      <c r="B6" s="10">
        <v>2976</v>
      </c>
      <c r="C6" s="10">
        <v>1730</v>
      </c>
      <c r="D6" s="10">
        <v>1246</v>
      </c>
      <c r="E6" s="10">
        <v>2213</v>
      </c>
      <c r="F6" s="10">
        <v>1823</v>
      </c>
      <c r="G6" s="10">
        <v>390</v>
      </c>
      <c r="H6" s="10">
        <v>4213.6176490000025</v>
      </c>
      <c r="I6" s="10">
        <v>2078.297369999998</v>
      </c>
      <c r="J6" s="10">
        <v>2135.3202789999987</v>
      </c>
      <c r="K6" s="10">
        <v>2788.8003799999988</v>
      </c>
      <c r="L6" s="10">
        <v>2242.8049699999979</v>
      </c>
      <c r="M6" s="10">
        <v>545.99541000000011</v>
      </c>
      <c r="N6" s="10">
        <v>2987</v>
      </c>
      <c r="O6" s="10">
        <v>2014</v>
      </c>
      <c r="P6" s="10">
        <v>972</v>
      </c>
      <c r="Q6" s="10">
        <v>3193</v>
      </c>
      <c r="R6" s="10">
        <v>2369</v>
      </c>
      <c r="S6" s="10">
        <v>824</v>
      </c>
    </row>
    <row r="7" spans="1:19" s="29" customFormat="1" ht="27" customHeight="1" x14ac:dyDescent="0.25">
      <c r="A7" s="17" t="s">
        <v>51</v>
      </c>
      <c r="B7" s="10">
        <v>8738</v>
      </c>
      <c r="C7" s="10">
        <v>7872</v>
      </c>
      <c r="D7" s="10">
        <v>867</v>
      </c>
      <c r="E7" s="10">
        <v>6030</v>
      </c>
      <c r="F7" s="10">
        <v>5859</v>
      </c>
      <c r="G7" s="10">
        <v>171</v>
      </c>
      <c r="H7" s="10">
        <v>14344.984723999991</v>
      </c>
      <c r="I7" s="10">
        <v>10006.58278200001</v>
      </c>
      <c r="J7" s="10">
        <v>4338.4019420000041</v>
      </c>
      <c r="K7" s="10">
        <v>11887.467009999989</v>
      </c>
      <c r="L7" s="10">
        <v>8303.1722999999965</v>
      </c>
      <c r="M7" s="10">
        <v>3584.2947099999978</v>
      </c>
      <c r="N7" s="10">
        <v>8005</v>
      </c>
      <c r="O7" s="10">
        <v>7208</v>
      </c>
      <c r="P7" s="10">
        <v>797</v>
      </c>
      <c r="Q7" s="10">
        <v>9829</v>
      </c>
      <c r="R7" s="10">
        <v>8500</v>
      </c>
      <c r="S7" s="10">
        <v>1329</v>
      </c>
    </row>
    <row r="8" spans="1:19" s="29" customFormat="1" ht="27" customHeight="1" x14ac:dyDescent="0.25">
      <c r="A8" s="17" t="s">
        <v>52</v>
      </c>
      <c r="B8" s="10">
        <v>11111</v>
      </c>
      <c r="C8" s="10">
        <v>2879</v>
      </c>
      <c r="D8" s="10">
        <v>8232</v>
      </c>
      <c r="E8" s="10">
        <v>9239</v>
      </c>
      <c r="F8" s="10">
        <v>2874</v>
      </c>
      <c r="G8" s="10">
        <v>6365</v>
      </c>
      <c r="H8" s="10">
        <v>9425.2695789999871</v>
      </c>
      <c r="I8" s="10">
        <v>4072.657533000001</v>
      </c>
      <c r="J8" s="10">
        <v>5352.6120459999947</v>
      </c>
      <c r="K8" s="10">
        <v>9110.1813800000018</v>
      </c>
      <c r="L8" s="10">
        <v>5709.9001800000015</v>
      </c>
      <c r="M8" s="10">
        <v>3400.2811999999994</v>
      </c>
      <c r="N8" s="10">
        <v>19356</v>
      </c>
      <c r="O8" s="10">
        <v>5399</v>
      </c>
      <c r="P8" s="10">
        <v>13957</v>
      </c>
      <c r="Q8" s="10">
        <v>13745</v>
      </c>
      <c r="R8" s="10">
        <v>5633</v>
      </c>
      <c r="S8" s="10">
        <v>8112</v>
      </c>
    </row>
    <row r="9" spans="1:19" s="29" customFormat="1" ht="51.6" customHeight="1" x14ac:dyDescent="0.25">
      <c r="A9" s="40" t="s">
        <v>53</v>
      </c>
      <c r="B9" s="10">
        <v>2817</v>
      </c>
      <c r="C9" s="10">
        <v>2663</v>
      </c>
      <c r="D9" s="10">
        <v>154</v>
      </c>
      <c r="E9" s="10">
        <v>3314</v>
      </c>
      <c r="F9" s="10">
        <v>3147</v>
      </c>
      <c r="G9" s="10">
        <v>167</v>
      </c>
      <c r="H9" s="10">
        <v>1979.1127259999996</v>
      </c>
      <c r="I9" s="10">
        <v>1756.801776</v>
      </c>
      <c r="J9" s="10">
        <v>222.31095000000002</v>
      </c>
      <c r="K9" s="10">
        <v>3059.1884299999992</v>
      </c>
      <c r="L9" s="10">
        <v>2404.4763399999997</v>
      </c>
      <c r="M9" s="10">
        <v>654.71208999999976</v>
      </c>
      <c r="N9" s="10">
        <v>3080</v>
      </c>
      <c r="O9" s="10">
        <v>2878</v>
      </c>
      <c r="P9" s="10">
        <v>202</v>
      </c>
      <c r="Q9" s="10">
        <v>2919</v>
      </c>
      <c r="R9" s="10">
        <v>2213</v>
      </c>
      <c r="S9" s="10">
        <v>706</v>
      </c>
    </row>
    <row r="10" spans="1:19" s="29" customFormat="1" ht="27" customHeight="1" x14ac:dyDescent="0.25">
      <c r="A10" s="17" t="s">
        <v>54</v>
      </c>
      <c r="B10" s="10">
        <v>14924</v>
      </c>
      <c r="C10" s="10">
        <v>3915</v>
      </c>
      <c r="D10" s="10">
        <v>11009</v>
      </c>
      <c r="E10" s="10">
        <v>26105</v>
      </c>
      <c r="F10" s="10">
        <v>4952</v>
      </c>
      <c r="G10" s="10">
        <v>21153</v>
      </c>
      <c r="H10" s="10">
        <v>18404.226027999975</v>
      </c>
      <c r="I10" s="10">
        <v>3810.1534519999977</v>
      </c>
      <c r="J10" s="10">
        <v>14594.072575999986</v>
      </c>
      <c r="K10" s="10">
        <v>25650.193459999991</v>
      </c>
      <c r="L10" s="10">
        <v>4758.010150000001</v>
      </c>
      <c r="M10" s="10">
        <v>20892.183309999982</v>
      </c>
      <c r="N10" s="10">
        <v>19611</v>
      </c>
      <c r="O10" s="10">
        <v>5800</v>
      </c>
      <c r="P10" s="10">
        <v>13811</v>
      </c>
      <c r="Q10" s="10">
        <v>18708</v>
      </c>
      <c r="R10" s="10">
        <v>4860</v>
      </c>
      <c r="S10" s="10">
        <v>13847</v>
      </c>
    </row>
    <row r="11" spans="1:19" s="29" customFormat="1" ht="27" customHeight="1" x14ac:dyDescent="0.25">
      <c r="A11" s="17" t="s">
        <v>55</v>
      </c>
      <c r="B11" s="10">
        <v>29453</v>
      </c>
      <c r="C11" s="10">
        <v>19225</v>
      </c>
      <c r="D11" s="10">
        <v>10228</v>
      </c>
      <c r="E11" s="10">
        <v>28860</v>
      </c>
      <c r="F11" s="10">
        <v>17969</v>
      </c>
      <c r="G11" s="10">
        <v>10892</v>
      </c>
      <c r="H11" s="10">
        <v>35101.336933999904</v>
      </c>
      <c r="I11" s="10">
        <v>21913.594427000025</v>
      </c>
      <c r="J11" s="10">
        <v>13187.742507000032</v>
      </c>
      <c r="K11" s="10">
        <v>36786.657729999919</v>
      </c>
      <c r="L11" s="10">
        <v>26020.600949999942</v>
      </c>
      <c r="M11" s="10">
        <v>10766.05678000003</v>
      </c>
      <c r="N11" s="10">
        <v>33249</v>
      </c>
      <c r="O11" s="10">
        <v>24776</v>
      </c>
      <c r="P11" s="10">
        <v>8473</v>
      </c>
      <c r="Q11" s="10">
        <v>32146</v>
      </c>
      <c r="R11" s="10">
        <v>19649</v>
      </c>
      <c r="S11" s="10">
        <v>12497</v>
      </c>
    </row>
    <row r="12" spans="1:19" s="29" customFormat="1" ht="51.6" customHeight="1" x14ac:dyDescent="0.25">
      <c r="A12" s="17" t="s">
        <v>56</v>
      </c>
      <c r="B12" s="10">
        <v>15417</v>
      </c>
      <c r="C12" s="10">
        <v>7055</v>
      </c>
      <c r="D12" s="10">
        <v>8362</v>
      </c>
      <c r="E12" s="10">
        <v>19183</v>
      </c>
      <c r="F12" s="10">
        <v>11153</v>
      </c>
      <c r="G12" s="10">
        <v>8031</v>
      </c>
      <c r="H12" s="10">
        <v>21140.08428999997</v>
      </c>
      <c r="I12" s="10">
        <v>6931.5015520000006</v>
      </c>
      <c r="J12" s="10">
        <v>14208.58273799999</v>
      </c>
      <c r="K12" s="10">
        <v>11028.927839999977</v>
      </c>
      <c r="L12" s="10">
        <v>6960.4162100000003</v>
      </c>
      <c r="M12" s="10">
        <v>4068.5116299999968</v>
      </c>
      <c r="N12" s="10">
        <v>12670</v>
      </c>
      <c r="O12" s="10">
        <v>8547</v>
      </c>
      <c r="P12" s="10">
        <v>4123</v>
      </c>
      <c r="Q12" s="10">
        <v>15917</v>
      </c>
      <c r="R12" s="10">
        <v>9807</v>
      </c>
      <c r="S12" s="10">
        <v>6109</v>
      </c>
    </row>
    <row r="13" spans="1:19" s="29" customFormat="1" ht="27" customHeight="1" x14ac:dyDescent="0.25">
      <c r="A13" s="17" t="s">
        <v>57</v>
      </c>
      <c r="B13" s="10">
        <v>5401</v>
      </c>
      <c r="C13" s="10">
        <v>4409</v>
      </c>
      <c r="D13" s="10">
        <v>992</v>
      </c>
      <c r="E13" s="10">
        <v>5099</v>
      </c>
      <c r="F13" s="10">
        <v>4999</v>
      </c>
      <c r="G13" s="10">
        <v>99</v>
      </c>
      <c r="H13" s="10">
        <v>6255.890370999994</v>
      </c>
      <c r="I13" s="10">
        <v>5016.4208689999987</v>
      </c>
      <c r="J13" s="10">
        <v>1239.4695019999999</v>
      </c>
      <c r="K13" s="10">
        <v>6045.0860599999924</v>
      </c>
      <c r="L13" s="10">
        <v>4835.8795299999965</v>
      </c>
      <c r="M13" s="10">
        <v>1209.2065299999999</v>
      </c>
      <c r="N13" s="10">
        <v>5787</v>
      </c>
      <c r="O13" s="10">
        <v>5304</v>
      </c>
      <c r="P13" s="10">
        <v>483</v>
      </c>
      <c r="Q13" s="10">
        <v>6435</v>
      </c>
      <c r="R13" s="10">
        <v>5675</v>
      </c>
      <c r="S13" s="10">
        <v>760</v>
      </c>
    </row>
    <row r="14" spans="1:19" s="29" customFormat="1" ht="27" customHeight="1" x14ac:dyDescent="0.25">
      <c r="A14" s="17" t="s">
        <v>58</v>
      </c>
      <c r="B14" s="10">
        <v>4951</v>
      </c>
      <c r="C14" s="10">
        <v>4284</v>
      </c>
      <c r="D14" s="10">
        <v>667</v>
      </c>
      <c r="E14" s="10">
        <v>5590</v>
      </c>
      <c r="F14" s="10">
        <v>4912</v>
      </c>
      <c r="G14" s="10">
        <v>678</v>
      </c>
      <c r="H14" s="10">
        <v>4803.947097999996</v>
      </c>
      <c r="I14" s="10">
        <v>4293.7978579999954</v>
      </c>
      <c r="J14" s="10">
        <v>510.14924000000008</v>
      </c>
      <c r="K14" s="10">
        <v>4731.1748999999973</v>
      </c>
      <c r="L14" s="10">
        <v>4000.4482700000012</v>
      </c>
      <c r="M14" s="10">
        <v>730.72663000000011</v>
      </c>
      <c r="N14" s="10">
        <v>5146</v>
      </c>
      <c r="O14" s="10">
        <v>4444</v>
      </c>
      <c r="P14" s="10">
        <v>702</v>
      </c>
      <c r="Q14" s="10">
        <v>4591</v>
      </c>
      <c r="R14" s="10">
        <v>4317</v>
      </c>
      <c r="S14" s="10">
        <v>275</v>
      </c>
    </row>
    <row r="15" spans="1:19" s="29" customFormat="1" ht="27" customHeight="1" x14ac:dyDescent="0.25">
      <c r="A15" s="17" t="s">
        <v>59</v>
      </c>
      <c r="B15" s="10">
        <v>4308</v>
      </c>
      <c r="C15" s="10">
        <v>4272</v>
      </c>
      <c r="D15" s="10">
        <v>36</v>
      </c>
      <c r="E15" s="10">
        <v>4561</v>
      </c>
      <c r="F15" s="10">
        <v>4442</v>
      </c>
      <c r="G15" s="10">
        <v>119</v>
      </c>
      <c r="H15" s="10">
        <v>3913.0544190000005</v>
      </c>
      <c r="I15" s="10">
        <v>3889.4613990000003</v>
      </c>
      <c r="J15" s="10">
        <v>23.593019999999999</v>
      </c>
      <c r="K15" s="10">
        <v>4604.9978499999979</v>
      </c>
      <c r="L15" s="10">
        <v>4292.9383799999996</v>
      </c>
      <c r="M15" s="10">
        <v>312.05946999999998</v>
      </c>
      <c r="N15" s="10">
        <v>4337</v>
      </c>
      <c r="O15" s="10">
        <v>4164</v>
      </c>
      <c r="P15" s="10">
        <v>173</v>
      </c>
      <c r="Q15" s="10">
        <v>4952</v>
      </c>
      <c r="R15" s="10">
        <v>4915</v>
      </c>
      <c r="S15" s="10">
        <v>37</v>
      </c>
    </row>
    <row r="16" spans="1:19" s="29" customFormat="1" ht="27" customHeight="1" x14ac:dyDescent="0.25">
      <c r="A16" s="17" t="s">
        <v>60</v>
      </c>
      <c r="B16" s="10">
        <v>1023</v>
      </c>
      <c r="C16" s="10">
        <v>313</v>
      </c>
      <c r="D16" s="10">
        <v>710</v>
      </c>
      <c r="E16" s="10">
        <v>459</v>
      </c>
      <c r="F16" s="10">
        <v>449</v>
      </c>
      <c r="G16" s="10">
        <v>10</v>
      </c>
      <c r="H16" s="10">
        <v>1116.9618219999998</v>
      </c>
      <c r="I16" s="10">
        <v>956.77272200000016</v>
      </c>
      <c r="J16" s="10">
        <v>160.1891</v>
      </c>
      <c r="K16" s="10">
        <v>1065.8294700000004</v>
      </c>
      <c r="L16" s="10">
        <v>833.06388000000027</v>
      </c>
      <c r="M16" s="10">
        <v>232.76559</v>
      </c>
      <c r="N16" s="10">
        <v>999</v>
      </c>
      <c r="O16" s="10">
        <v>944</v>
      </c>
      <c r="P16" s="10">
        <v>54</v>
      </c>
      <c r="Q16" s="10">
        <v>766</v>
      </c>
      <c r="R16" s="10">
        <v>766</v>
      </c>
      <c r="S16" s="10">
        <v>0</v>
      </c>
    </row>
    <row r="17" spans="1:19" s="29" customFormat="1" ht="51.6" customHeight="1" x14ac:dyDescent="0.25">
      <c r="A17" s="40" t="s">
        <v>61</v>
      </c>
      <c r="B17" s="10">
        <v>17188</v>
      </c>
      <c r="C17" s="10">
        <v>11800</v>
      </c>
      <c r="D17" s="10">
        <v>5389</v>
      </c>
      <c r="E17" s="10">
        <v>13204</v>
      </c>
      <c r="F17" s="10">
        <v>10820</v>
      </c>
      <c r="G17" s="10">
        <v>2384</v>
      </c>
      <c r="H17" s="10">
        <v>13599.018681999998</v>
      </c>
      <c r="I17" s="10">
        <v>10479.347001999991</v>
      </c>
      <c r="J17" s="10">
        <v>3119.6716799999995</v>
      </c>
      <c r="K17" s="10">
        <v>13212.549610000015</v>
      </c>
      <c r="L17" s="10">
        <v>11250.060529999999</v>
      </c>
      <c r="M17" s="10">
        <v>1962.4890799999978</v>
      </c>
      <c r="N17" s="10">
        <v>14554</v>
      </c>
      <c r="O17" s="10">
        <v>12325</v>
      </c>
      <c r="P17" s="10">
        <v>2228</v>
      </c>
      <c r="Q17" s="10">
        <v>16875</v>
      </c>
      <c r="R17" s="10">
        <v>13037</v>
      </c>
      <c r="S17" s="10">
        <v>3838</v>
      </c>
    </row>
    <row r="18" spans="1:19" s="29" customFormat="1" ht="27" customHeight="1" x14ac:dyDescent="0.25">
      <c r="A18" s="17" t="s">
        <v>62</v>
      </c>
      <c r="B18" s="10">
        <v>47629</v>
      </c>
      <c r="C18" s="10">
        <v>46700</v>
      </c>
      <c r="D18" s="10">
        <v>929</v>
      </c>
      <c r="E18" s="10">
        <v>45223</v>
      </c>
      <c r="F18" s="10">
        <v>44467</v>
      </c>
      <c r="G18" s="10">
        <v>756</v>
      </c>
      <c r="H18" s="10">
        <v>41587.127529999896</v>
      </c>
      <c r="I18" s="10">
        <v>41519.906377999891</v>
      </c>
      <c r="J18" s="10">
        <v>67.221152000000004</v>
      </c>
      <c r="K18" s="10">
        <v>47731.844279999794</v>
      </c>
      <c r="L18" s="10">
        <v>46745.811589999816</v>
      </c>
      <c r="M18" s="10">
        <v>986.03269000000046</v>
      </c>
      <c r="N18" s="10">
        <v>46591</v>
      </c>
      <c r="O18" s="10">
        <v>44883</v>
      </c>
      <c r="P18" s="10">
        <v>1708</v>
      </c>
      <c r="Q18" s="10">
        <v>44242</v>
      </c>
      <c r="R18" s="10">
        <v>43267</v>
      </c>
      <c r="S18" s="10">
        <v>975</v>
      </c>
    </row>
    <row r="19" spans="1:19" s="29" customFormat="1" ht="27" customHeight="1" x14ac:dyDescent="0.25">
      <c r="A19" s="17" t="s">
        <v>63</v>
      </c>
      <c r="B19" s="10">
        <v>16398</v>
      </c>
      <c r="C19" s="10">
        <v>15239</v>
      </c>
      <c r="D19" s="10">
        <v>1159</v>
      </c>
      <c r="E19" s="10">
        <v>19024</v>
      </c>
      <c r="F19" s="10">
        <v>18069</v>
      </c>
      <c r="G19" s="10">
        <v>955</v>
      </c>
      <c r="H19" s="10">
        <v>18584.312645000093</v>
      </c>
      <c r="I19" s="10">
        <v>16726.301283000008</v>
      </c>
      <c r="J19" s="10">
        <v>1858.011362</v>
      </c>
      <c r="K19" s="10">
        <v>15405.118730000022</v>
      </c>
      <c r="L19" s="10">
        <v>14401.16964000002</v>
      </c>
      <c r="M19" s="10">
        <v>1003.9490900000002</v>
      </c>
      <c r="N19" s="10">
        <v>14833</v>
      </c>
      <c r="O19" s="10">
        <v>13383</v>
      </c>
      <c r="P19" s="10">
        <v>1450</v>
      </c>
      <c r="Q19" s="10">
        <v>17267</v>
      </c>
      <c r="R19" s="10">
        <v>15495</v>
      </c>
      <c r="S19" s="10">
        <v>1772</v>
      </c>
    </row>
    <row r="20" spans="1:19" s="29" customFormat="1" ht="27" customHeight="1" x14ac:dyDescent="0.25">
      <c r="A20" s="17" t="s">
        <v>64</v>
      </c>
      <c r="B20" s="10">
        <v>5343</v>
      </c>
      <c r="C20" s="10">
        <v>5060</v>
      </c>
      <c r="D20" s="10">
        <v>284</v>
      </c>
      <c r="E20" s="10">
        <v>6560</v>
      </c>
      <c r="F20" s="10">
        <v>5934</v>
      </c>
      <c r="G20" s="10">
        <v>626</v>
      </c>
      <c r="H20" s="10">
        <v>7957.8077939999948</v>
      </c>
      <c r="I20" s="10">
        <v>7051.5715959999943</v>
      </c>
      <c r="J20" s="10">
        <v>906.23619800000006</v>
      </c>
      <c r="K20" s="10">
        <v>5436.7220100000068</v>
      </c>
      <c r="L20" s="10">
        <v>4893.1095600000062</v>
      </c>
      <c r="M20" s="10">
        <v>543.61244999999997</v>
      </c>
      <c r="N20" s="10">
        <v>6310</v>
      </c>
      <c r="O20" s="10">
        <v>5498</v>
      </c>
      <c r="P20" s="10">
        <v>812</v>
      </c>
      <c r="Q20" s="10">
        <v>6309</v>
      </c>
      <c r="R20" s="10">
        <v>5701</v>
      </c>
      <c r="S20" s="10">
        <v>608</v>
      </c>
    </row>
    <row r="21" spans="1:19" s="29" customFormat="1" ht="27" customHeight="1" x14ac:dyDescent="0.25">
      <c r="A21" s="17" t="s">
        <v>65</v>
      </c>
      <c r="B21" s="10">
        <v>4156</v>
      </c>
      <c r="C21" s="10">
        <v>1829</v>
      </c>
      <c r="D21" s="10">
        <v>2327</v>
      </c>
      <c r="E21" s="10">
        <v>7163</v>
      </c>
      <c r="F21" s="10">
        <v>3558</v>
      </c>
      <c r="G21" s="10">
        <v>3605</v>
      </c>
      <c r="H21" s="10">
        <v>5704.0792569999921</v>
      </c>
      <c r="I21" s="10">
        <v>2875.3871789999998</v>
      </c>
      <c r="J21" s="10">
        <v>2828.6920780000005</v>
      </c>
      <c r="K21" s="10">
        <v>4060.9608299999995</v>
      </c>
      <c r="L21" s="10">
        <v>2630.5680300000004</v>
      </c>
      <c r="M21" s="10">
        <v>1430.3928000000005</v>
      </c>
      <c r="N21" s="10">
        <v>4183</v>
      </c>
      <c r="O21" s="10">
        <v>2983</v>
      </c>
      <c r="P21" s="10">
        <v>1200</v>
      </c>
      <c r="Q21" s="10">
        <v>5045</v>
      </c>
      <c r="R21" s="10">
        <v>2431</v>
      </c>
      <c r="S21" s="10">
        <v>2614</v>
      </c>
    </row>
    <row r="22" spans="1:19" s="29" customFormat="1" ht="51.6" customHeight="1" x14ac:dyDescent="0.25">
      <c r="A22" s="40" t="s">
        <v>66</v>
      </c>
      <c r="B22" s="10">
        <v>8677</v>
      </c>
      <c r="C22" s="10">
        <v>293</v>
      </c>
      <c r="D22" s="10">
        <v>8384</v>
      </c>
      <c r="E22" s="10">
        <v>14818</v>
      </c>
      <c r="F22" s="10">
        <v>272</v>
      </c>
      <c r="G22" s="10">
        <v>14546</v>
      </c>
      <c r="H22" s="10">
        <v>9592.9092210000144</v>
      </c>
      <c r="I22" s="10">
        <v>31.012407</v>
      </c>
      <c r="J22" s="10">
        <v>9561.8968140000197</v>
      </c>
      <c r="K22" s="10">
        <v>8487.0892699999968</v>
      </c>
      <c r="L22" s="10">
        <v>83.049170000000004</v>
      </c>
      <c r="M22" s="10">
        <v>8404.0401000000002</v>
      </c>
      <c r="N22" s="10">
        <v>10686</v>
      </c>
      <c r="O22" s="10">
        <v>240</v>
      </c>
      <c r="P22" s="10">
        <v>10446</v>
      </c>
      <c r="Q22" s="10">
        <v>7586</v>
      </c>
      <c r="R22" s="10">
        <v>603</v>
      </c>
      <c r="S22" s="10">
        <v>6983</v>
      </c>
    </row>
    <row r="23" spans="1:19" s="29" customFormat="1" ht="27" customHeight="1" x14ac:dyDescent="0.25">
      <c r="A23" s="12"/>
      <c r="B23" s="13"/>
      <c r="C23" s="13"/>
      <c r="D23" s="13"/>
      <c r="E23" s="13"/>
      <c r="F23" s="13"/>
      <c r="G23" s="13"/>
      <c r="H23" s="13"/>
      <c r="I23" s="13"/>
      <c r="J23" s="13"/>
      <c r="K23" s="13"/>
      <c r="L23" s="13"/>
      <c r="M23" s="13"/>
      <c r="N23" s="13"/>
      <c r="O23" s="13"/>
      <c r="P23" s="13"/>
      <c r="Q23" s="13"/>
      <c r="R23" s="13"/>
      <c r="S23" s="13"/>
    </row>
    <row r="24" spans="1:19" ht="27" customHeight="1" x14ac:dyDescent="0.35">
      <c r="A24" s="3" t="s">
        <v>25</v>
      </c>
      <c r="B24" s="4"/>
      <c r="C24" s="4"/>
      <c r="D24" s="4"/>
      <c r="E24" s="4"/>
      <c r="F24" s="4"/>
      <c r="G24" s="4"/>
      <c r="H24" s="4"/>
      <c r="I24" s="4"/>
      <c r="J24" s="4"/>
      <c r="K24" s="4"/>
      <c r="L24" s="4"/>
      <c r="M24" s="4"/>
      <c r="N24" s="4"/>
      <c r="O24" s="4"/>
      <c r="P24" s="4"/>
      <c r="Q24" s="4"/>
      <c r="R24" s="4"/>
      <c r="S24" s="4"/>
    </row>
    <row r="25" spans="1:19" s="29" customFormat="1" ht="51" customHeight="1" x14ac:dyDescent="0.25">
      <c r="A25" s="6" t="s">
        <v>49</v>
      </c>
      <c r="B25" s="66">
        <v>100</v>
      </c>
      <c r="C25" s="66">
        <v>100</v>
      </c>
      <c r="D25" s="66">
        <v>100</v>
      </c>
      <c r="E25" s="66">
        <v>100</v>
      </c>
      <c r="F25" s="66">
        <v>100</v>
      </c>
      <c r="G25" s="66">
        <v>100</v>
      </c>
      <c r="H25" s="66">
        <v>100</v>
      </c>
      <c r="I25" s="66">
        <v>100</v>
      </c>
      <c r="J25" s="66">
        <v>100</v>
      </c>
      <c r="K25" s="66">
        <v>100</v>
      </c>
      <c r="L25" s="66">
        <v>100</v>
      </c>
      <c r="M25" s="66">
        <v>100</v>
      </c>
      <c r="N25" s="66">
        <v>100</v>
      </c>
      <c r="O25" s="66">
        <v>100</v>
      </c>
      <c r="P25" s="66">
        <v>100</v>
      </c>
      <c r="Q25" s="66">
        <v>100</v>
      </c>
      <c r="R25" s="66">
        <v>100</v>
      </c>
      <c r="S25" s="66">
        <v>100</v>
      </c>
    </row>
    <row r="26" spans="1:19" s="29" customFormat="1" ht="27" customHeight="1" x14ac:dyDescent="0.25">
      <c r="A26" s="17" t="s">
        <v>50</v>
      </c>
      <c r="B26" s="32">
        <f t="shared" ref="B26:D26" si="2">B6/B$5*100</f>
        <v>1.4841856428977527</v>
      </c>
      <c r="C26" s="32">
        <f t="shared" si="2"/>
        <v>1.2397878744446038</v>
      </c>
      <c r="D26" s="32">
        <f t="shared" si="2"/>
        <v>2.0434939482402337</v>
      </c>
      <c r="E26" s="32">
        <f t="shared" ref="E26:G26" si="3">E6/E$5*100</f>
        <v>1.0214820490569869</v>
      </c>
      <c r="F26" s="32">
        <f t="shared" si="3"/>
        <v>1.2511925106897002</v>
      </c>
      <c r="G26" s="32">
        <f t="shared" si="3"/>
        <v>0.54972161533582353</v>
      </c>
      <c r="H26" s="32">
        <f>H6/H$5*100</f>
        <v>1.9353046361033084</v>
      </c>
      <c r="I26" s="32">
        <f t="shared" ref="I26:J26" si="4">I6/I$5*100</f>
        <v>1.4492041256369981</v>
      </c>
      <c r="J26" s="32">
        <f t="shared" si="4"/>
        <v>2.8733688171608929</v>
      </c>
      <c r="K26" s="32">
        <f t="shared" ref="K26:M41" si="5">K6/K$5*100</f>
        <v>1.3211253638935541</v>
      </c>
      <c r="L26" s="32">
        <f t="shared" si="5"/>
        <v>1.4915690587846506</v>
      </c>
      <c r="M26" s="32">
        <f t="shared" si="5"/>
        <v>0.89909369269940043</v>
      </c>
      <c r="N26" s="32">
        <f>N6/N$5*100</f>
        <v>1.4064280400410583</v>
      </c>
      <c r="O26" s="32">
        <f t="shared" ref="O26:P26" si="6">O6/O$5*100</f>
        <v>1.3356146214653297</v>
      </c>
      <c r="P26" s="32">
        <f t="shared" si="6"/>
        <v>1.5781782756941063</v>
      </c>
      <c r="Q26" s="32">
        <v>1.5166988880074861</v>
      </c>
      <c r="R26" s="32">
        <v>1.5873866750648291</v>
      </c>
      <c r="S26" s="32">
        <v>1.3445378151260505</v>
      </c>
    </row>
    <row r="27" spans="1:19" s="29" customFormat="1" ht="27" customHeight="1" x14ac:dyDescent="0.25">
      <c r="A27" s="17" t="s">
        <v>51</v>
      </c>
      <c r="B27" s="32">
        <f>B7/B$5*100</f>
        <v>4.3578004528362104</v>
      </c>
      <c r="C27" s="32">
        <f t="shared" ref="C27:D27" si="7">C7/C$5*100</f>
        <v>5.6413931489178735</v>
      </c>
      <c r="D27" s="32">
        <f t="shared" si="7"/>
        <v>1.4219175386230196</v>
      </c>
      <c r="E27" s="32">
        <f>E7/E$5*100</f>
        <v>2.7833424111222915</v>
      </c>
      <c r="F27" s="32">
        <f t="shared" ref="F27:J27" si="8">F7/F$5*100</f>
        <v>4.0212489962320097</v>
      </c>
      <c r="G27" s="32">
        <f t="shared" si="8"/>
        <v>0.24103178518570723</v>
      </c>
      <c r="H27" s="32">
        <f t="shared" si="8"/>
        <v>6.5886176093307656</v>
      </c>
      <c r="I27" s="32">
        <f t="shared" si="8"/>
        <v>6.9776256567184989</v>
      </c>
      <c r="J27" s="32">
        <f t="shared" si="8"/>
        <v>5.837919950018458</v>
      </c>
      <c r="K27" s="32">
        <f>K7/K$5*100</f>
        <v>5.6313941621590224</v>
      </c>
      <c r="L27" s="32">
        <f t="shared" si="5"/>
        <v>5.5219936900879034</v>
      </c>
      <c r="M27" s="32">
        <f t="shared" si="5"/>
        <v>5.9022781281930996</v>
      </c>
      <c r="N27" s="32">
        <f t="shared" ref="N27:P27" si="9">N7/N$5*100</f>
        <v>3.7691518113587779</v>
      </c>
      <c r="O27" s="32">
        <f t="shared" si="9"/>
        <v>4.7800944347180216</v>
      </c>
      <c r="P27" s="32">
        <f t="shared" si="9"/>
        <v>1.2940412404611139</v>
      </c>
      <c r="Q27" s="32">
        <v>4.6688485343644164</v>
      </c>
      <c r="R27" s="32">
        <v>5.6955621519844009</v>
      </c>
      <c r="S27" s="32">
        <v>2.1685567430855834</v>
      </c>
    </row>
    <row r="28" spans="1:19" s="29" customFormat="1" ht="27" customHeight="1" x14ac:dyDescent="0.25">
      <c r="A28" s="17" t="s">
        <v>52</v>
      </c>
      <c r="B28" s="32">
        <f t="shared" ref="B28:D28" si="10">B8/B$5*100</f>
        <v>5.5412589644613348</v>
      </c>
      <c r="C28" s="32">
        <f t="shared" si="10"/>
        <v>2.0632076823849794</v>
      </c>
      <c r="D28" s="32">
        <f t="shared" si="10"/>
        <v>13.500836422081544</v>
      </c>
      <c r="E28" s="32">
        <f t="shared" ref="E28:J28" si="11">E8/E$5*100</f>
        <v>4.2645606196283339</v>
      </c>
      <c r="F28" s="32">
        <f t="shared" si="11"/>
        <v>1.9725327897543599</v>
      </c>
      <c r="G28" s="32">
        <f t="shared" si="11"/>
        <v>8.9717386708013258</v>
      </c>
      <c r="H28" s="32">
        <f t="shared" si="11"/>
        <v>4.3290040607009379</v>
      </c>
      <c r="I28" s="32">
        <f t="shared" si="11"/>
        <v>2.8398785391958636</v>
      </c>
      <c r="J28" s="32">
        <f t="shared" si="11"/>
        <v>7.202679942017336</v>
      </c>
      <c r="K28" s="32">
        <f t="shared" si="5"/>
        <v>4.3157236269412689</v>
      </c>
      <c r="L28" s="32">
        <f t="shared" si="5"/>
        <v>3.7973477636965098</v>
      </c>
      <c r="M28" s="32">
        <f t="shared" si="5"/>
        <v>5.5992620529984816</v>
      </c>
      <c r="N28" s="32">
        <f t="shared" ref="N28:P28" si="12">N8/N$5*100</f>
        <v>9.1137667033929439</v>
      </c>
      <c r="O28" s="32">
        <f t="shared" si="12"/>
        <v>3.5804286699559658</v>
      </c>
      <c r="P28" s="32">
        <f t="shared" si="12"/>
        <v>22.661146289982138</v>
      </c>
      <c r="Q28" s="32">
        <v>6.5289778314008453</v>
      </c>
      <c r="R28" s="32">
        <v>3.7744825414268388</v>
      </c>
      <c r="S28" s="32">
        <v>13.236517908134127</v>
      </c>
    </row>
    <row r="29" spans="1:19" s="29" customFormat="1" ht="51.6" customHeight="1" x14ac:dyDescent="0.25">
      <c r="A29" s="40" t="s">
        <v>53</v>
      </c>
      <c r="B29" s="32">
        <f t="shared" ref="B29:D29" si="13">B9/B$5*100</f>
        <v>1.4048894341542237</v>
      </c>
      <c r="C29" s="32">
        <f t="shared" si="13"/>
        <v>1.9084133581768667</v>
      </c>
      <c r="D29" s="32">
        <f t="shared" si="13"/>
        <v>0.25256666776002884</v>
      </c>
      <c r="E29" s="32">
        <f t="shared" ref="E29:J29" si="14">E9/E$5*100</f>
        <v>1.5296843698937437</v>
      </c>
      <c r="F29" s="32">
        <f t="shared" si="14"/>
        <v>2.1599028146683965</v>
      </c>
      <c r="G29" s="32">
        <f t="shared" si="14"/>
        <v>0.23539361477200649</v>
      </c>
      <c r="H29" s="32">
        <f t="shared" si="14"/>
        <v>0.9090018015535547</v>
      </c>
      <c r="I29" s="32">
        <f t="shared" si="14"/>
        <v>1.2250241079338939</v>
      </c>
      <c r="J29" s="32">
        <f t="shared" si="14"/>
        <v>0.29915013580190652</v>
      </c>
      <c r="K29" s="32">
        <f t="shared" si="5"/>
        <v>1.4492150305152716</v>
      </c>
      <c r="L29" s="32">
        <f t="shared" si="5"/>
        <v>1.5990879988658866</v>
      </c>
      <c r="M29" s="32">
        <f t="shared" si="5"/>
        <v>1.0781180571701909</v>
      </c>
      <c r="N29" s="32">
        <f t="shared" ref="N29:P29" si="15">N9/N$5*100</f>
        <v>1.4502170617095611</v>
      </c>
      <c r="O29" s="32">
        <f t="shared" si="15"/>
        <v>1.9085893150830282</v>
      </c>
      <c r="P29" s="32">
        <f t="shared" si="15"/>
        <v>0.32797532066893975</v>
      </c>
      <c r="Q29" s="32">
        <v>1.3865468381127002</v>
      </c>
      <c r="R29" s="32">
        <v>1.4828563579225269</v>
      </c>
      <c r="S29" s="32">
        <v>1.151994778493922</v>
      </c>
    </row>
    <row r="30" spans="1:19" s="29" customFormat="1" ht="27" customHeight="1" x14ac:dyDescent="0.25">
      <c r="A30" s="17" t="s">
        <v>54</v>
      </c>
      <c r="B30" s="32">
        <f t="shared" ref="B30:C30" si="16">B10/B$5*100</f>
        <v>7.442871819424079</v>
      </c>
      <c r="C30" s="32">
        <f t="shared" si="16"/>
        <v>2.8056471262720364</v>
      </c>
      <c r="D30" s="32">
        <f>D10/D$5*100</f>
        <v>18.055236658247779</v>
      </c>
      <c r="E30" s="32">
        <f t="shared" ref="E30:F30" si="17">E10/E$5*100</f>
        <v>12.04961088596143</v>
      </c>
      <c r="F30" s="32">
        <f t="shared" si="17"/>
        <v>3.3987412577813467</v>
      </c>
      <c r="G30" s="32">
        <f>G10/G$5*100</f>
        <v>29.816054690253011</v>
      </c>
      <c r="H30" s="32">
        <f t="shared" ref="H30:I30" si="18">H10/H$5*100</f>
        <v>8.4530175547215407</v>
      </c>
      <c r="I30" s="32">
        <f t="shared" si="18"/>
        <v>2.656833512688539</v>
      </c>
      <c r="J30" s="32">
        <f>J10/J$5*100</f>
        <v>19.638343468971161</v>
      </c>
      <c r="K30" s="32">
        <f t="shared" si="5"/>
        <v>12.151146210322363</v>
      </c>
      <c r="L30" s="32">
        <f t="shared" si="5"/>
        <v>3.1642968586445228</v>
      </c>
      <c r="M30" s="32">
        <f>M10/M$5*100</f>
        <v>34.403275003247117</v>
      </c>
      <c r="N30" s="32">
        <f t="shared" ref="N30:O30" si="19">N10/N$5*100</f>
        <v>9.2338333757098052</v>
      </c>
      <c r="O30" s="32">
        <f t="shared" si="19"/>
        <v>3.846357896970662</v>
      </c>
      <c r="P30" s="32">
        <f>P10/P$5*100</f>
        <v>22.424094820587758</v>
      </c>
      <c r="Q30" s="32">
        <v>8.8864399614293923</v>
      </c>
      <c r="R30" s="32">
        <v>3.2565214186640219</v>
      </c>
      <c r="S30" s="32">
        <v>22.594435832585461</v>
      </c>
    </row>
    <row r="31" spans="1:19" s="29" customFormat="1" ht="27" customHeight="1" x14ac:dyDescent="0.25">
      <c r="A31" s="17" t="s">
        <v>55</v>
      </c>
      <c r="B31" s="32">
        <f t="shared" ref="B31:D31" si="20">B11/B$5*100</f>
        <v>14.688749912724299</v>
      </c>
      <c r="C31" s="32">
        <f t="shared" si="20"/>
        <v>13.777411494911854</v>
      </c>
      <c r="D31" s="32">
        <f t="shared" si="20"/>
        <v>16.774362843179063</v>
      </c>
      <c r="E31" s="32">
        <f t="shared" ref="E31:J31" si="21">E11/E$5*100</f>
        <v>13.32127064427684</v>
      </c>
      <c r="F31" s="32">
        <f t="shared" si="21"/>
        <v>12.332791127034131</v>
      </c>
      <c r="G31" s="32">
        <f t="shared" si="21"/>
        <v>15.352738036507155</v>
      </c>
      <c r="H31" s="32">
        <f t="shared" si="21"/>
        <v>16.121961165108615</v>
      </c>
      <c r="I31" s="32">
        <f t="shared" si="21"/>
        <v>15.280427098430287</v>
      </c>
      <c r="J31" s="32">
        <f t="shared" si="21"/>
        <v>17.745931821575294</v>
      </c>
      <c r="K31" s="32">
        <f t="shared" si="5"/>
        <v>17.426771356067366</v>
      </c>
      <c r="L31" s="32">
        <f t="shared" si="5"/>
        <v>17.304903363042946</v>
      </c>
      <c r="M31" s="32">
        <f t="shared" si="5"/>
        <v>17.728525860943854</v>
      </c>
      <c r="N31" s="32">
        <f t="shared" ref="N31:P31" si="22">N11/N$5*100</f>
        <v>15.655281521032856</v>
      </c>
      <c r="O31" s="32">
        <f t="shared" si="22"/>
        <v>16.430579871611226</v>
      </c>
      <c r="P31" s="32">
        <f t="shared" si="22"/>
        <v>13.757103425880826</v>
      </c>
      <c r="Q31" s="32">
        <v>15.269590496050311</v>
      </c>
      <c r="R31" s="32">
        <v>13.166129496981352</v>
      </c>
      <c r="S31" s="32">
        <v>20.391612955861955</v>
      </c>
    </row>
    <row r="32" spans="1:19" s="29" customFormat="1" ht="51.6" customHeight="1" x14ac:dyDescent="0.25">
      <c r="A32" s="17" t="s">
        <v>56</v>
      </c>
      <c r="B32" s="32">
        <f t="shared" ref="B32:D32" si="23">B12/B$5*100</f>
        <v>7.6887399383584185</v>
      </c>
      <c r="C32" s="32">
        <f t="shared" si="23"/>
        <v>5.0558979504084851</v>
      </c>
      <c r="D32" s="32">
        <f t="shared" si="23"/>
        <v>13.714042050710137</v>
      </c>
      <c r="E32" s="32">
        <f t="shared" ref="E32:I32" si="24">E12/E$5*100</f>
        <v>8.854536894288378</v>
      </c>
      <c r="F32" s="32">
        <f t="shared" si="24"/>
        <v>7.6547175379715986</v>
      </c>
      <c r="G32" s="32">
        <f t="shared" si="24"/>
        <v>11.32003664810769</v>
      </c>
      <c r="H32" s="32">
        <f t="shared" si="24"/>
        <v>9.7095907939727812</v>
      </c>
      <c r="I32" s="32">
        <f t="shared" si="24"/>
        <v>4.8333606109589926</v>
      </c>
      <c r="J32" s="32">
        <f>J12/J$5*100</f>
        <v>19.119613566607139</v>
      </c>
      <c r="K32" s="32">
        <f t="shared" si="5"/>
        <v>5.2246824155896467</v>
      </c>
      <c r="L32" s="32">
        <f t="shared" si="5"/>
        <v>4.6289987733971962</v>
      </c>
      <c r="M32" s="32">
        <f t="shared" si="5"/>
        <v>6.6996408361878963</v>
      </c>
      <c r="N32" s="32">
        <f t="shared" ref="N32:O32" si="25">N12/N$5*100</f>
        <v>5.9656656402143309</v>
      </c>
      <c r="O32" s="32">
        <f t="shared" si="25"/>
        <v>5.6680725767945255</v>
      </c>
      <c r="P32" s="32">
        <f>P12/P$5*100</f>
        <v>6.6942685500892996</v>
      </c>
      <c r="Q32" s="32">
        <v>7.5606940809317749</v>
      </c>
      <c r="R32" s="32">
        <v>6.571338591118943</v>
      </c>
      <c r="S32" s="32">
        <v>9.9681814473362156</v>
      </c>
    </row>
    <row r="33" spans="1:19" s="29" customFormat="1" ht="27" customHeight="1" x14ac:dyDescent="0.25">
      <c r="A33" s="17" t="s">
        <v>57</v>
      </c>
      <c r="B33" s="32">
        <f t="shared" ref="B33:D33" si="26">B13/B$5*100</f>
        <v>2.6935775058100684</v>
      </c>
      <c r="C33" s="32">
        <f t="shared" si="26"/>
        <v>3.1596674788591086</v>
      </c>
      <c r="D33" s="32">
        <f t="shared" si="26"/>
        <v>1.6269229507659002</v>
      </c>
      <c r="E33" s="32">
        <f t="shared" ref="E33:J33" si="27">E13/E$5*100</f>
        <v>2.3536091134846711</v>
      </c>
      <c r="F33" s="32">
        <f t="shared" si="27"/>
        <v>3.4309991008984153</v>
      </c>
      <c r="G33" s="32">
        <f t="shared" si="27"/>
        <v>0.13954471773909366</v>
      </c>
      <c r="H33" s="32">
        <f t="shared" si="27"/>
        <v>2.87331567467296</v>
      </c>
      <c r="I33" s="32">
        <f t="shared" si="27"/>
        <v>3.4979680599251011</v>
      </c>
      <c r="J33" s="32">
        <f t="shared" si="27"/>
        <v>1.6678776724476294</v>
      </c>
      <c r="K33" s="32">
        <f t="shared" si="5"/>
        <v>2.86371035304626</v>
      </c>
      <c r="L33" s="32">
        <f t="shared" si="5"/>
        <v>3.2160835986367822</v>
      </c>
      <c r="M33" s="32">
        <f t="shared" si="5"/>
        <v>1.991207150063639</v>
      </c>
      <c r="N33" s="32">
        <f t="shared" ref="N33:P33" si="28">N13/N$5*100</f>
        <v>2.7248071870497501</v>
      </c>
      <c r="O33" s="32">
        <f t="shared" si="28"/>
        <v>3.5174279802642054</v>
      </c>
      <c r="P33" s="32">
        <f t="shared" si="28"/>
        <v>0.78421821724305885</v>
      </c>
      <c r="Q33" s="32">
        <v>3.056673142601996</v>
      </c>
      <c r="R33" s="32">
        <v>3.8026253191189969</v>
      </c>
      <c r="S33" s="32">
        <v>1.2401076935628621</v>
      </c>
    </row>
    <row r="34" spans="1:19" s="29" customFormat="1" ht="27" customHeight="1" x14ac:dyDescent="0.25">
      <c r="A34" s="17" t="s">
        <v>58</v>
      </c>
      <c r="B34" s="32">
        <f t="shared" ref="B34:D34" si="29">B14/B$5*100</f>
        <v>2.4691542735170611</v>
      </c>
      <c r="C34" s="32">
        <f t="shared" si="29"/>
        <v>3.070087430127562</v>
      </c>
      <c r="D34" s="32">
        <f t="shared" si="29"/>
        <v>1.0939088791944107</v>
      </c>
      <c r="E34" s="32">
        <f t="shared" ref="E34:J34" si="30">E14/E$5*100</f>
        <v>2.5802461157833516</v>
      </c>
      <c r="F34" s="32">
        <f t="shared" si="30"/>
        <v>3.3712877742774587</v>
      </c>
      <c r="G34" s="32">
        <f t="shared" si="30"/>
        <v>0.95566988512227791</v>
      </c>
      <c r="H34" s="32">
        <f t="shared" si="30"/>
        <v>2.2064415580186449</v>
      </c>
      <c r="I34" s="32">
        <f t="shared" si="30"/>
        <v>2.9940804719706229</v>
      </c>
      <c r="J34" s="32">
        <f t="shared" si="30"/>
        <v>0.68647637206012302</v>
      </c>
      <c r="K34" s="32">
        <f t="shared" si="5"/>
        <v>2.2412773629235336</v>
      </c>
      <c r="L34" s="32">
        <f t="shared" si="5"/>
        <v>2.6604831630993719</v>
      </c>
      <c r="M34" s="32">
        <f t="shared" si="5"/>
        <v>1.2032916249616246</v>
      </c>
      <c r="N34" s="32">
        <f t="shared" ref="N34:P34" si="31">N14/N$5*100</f>
        <v>2.4229925323238319</v>
      </c>
      <c r="O34" s="32">
        <f t="shared" si="31"/>
        <v>2.9471059472651069</v>
      </c>
      <c r="P34" s="32">
        <f t="shared" si="31"/>
        <v>1.1397954213346324</v>
      </c>
      <c r="Q34" s="32">
        <v>2.1807593469597144</v>
      </c>
      <c r="R34" s="32">
        <v>2.8926755070725481</v>
      </c>
      <c r="S34" s="32">
        <v>0.44872317859182509</v>
      </c>
    </row>
    <row r="35" spans="1:19" s="29" customFormat="1" ht="27" customHeight="1" x14ac:dyDescent="0.25">
      <c r="A35" s="17" t="s">
        <v>59</v>
      </c>
      <c r="B35" s="32">
        <f t="shared" ref="B35:D35" si="32">B15/B$5*100</f>
        <v>2.1484784104850534</v>
      </c>
      <c r="C35" s="32">
        <f t="shared" si="32"/>
        <v>3.0614877454493334</v>
      </c>
      <c r="D35" s="32">
        <f t="shared" si="32"/>
        <v>5.904155869714961E-2</v>
      </c>
      <c r="E35" s="32">
        <f t="shared" ref="E35:J35" si="33">E15/E$5*100</f>
        <v>2.105277734183876</v>
      </c>
      <c r="F35" s="32">
        <f t="shared" si="33"/>
        <v>3.0487093431067733</v>
      </c>
      <c r="G35" s="32">
        <f t="shared" si="33"/>
        <v>0.16773556980759743</v>
      </c>
      <c r="H35" s="32">
        <f t="shared" si="33"/>
        <v>1.797256654317577</v>
      </c>
      <c r="I35" s="32">
        <f t="shared" si="33"/>
        <v>2.7121352253535576</v>
      </c>
      <c r="J35" s="32">
        <f t="shared" si="33"/>
        <v>3.1747672064633324E-2</v>
      </c>
      <c r="K35" s="32">
        <f t="shared" si="5"/>
        <v>2.181504099017042</v>
      </c>
      <c r="L35" s="32">
        <f t="shared" si="5"/>
        <v>2.8550026170474858</v>
      </c>
      <c r="M35" s="32">
        <f t="shared" si="5"/>
        <v>0.51387007305449273</v>
      </c>
      <c r="N35" s="32">
        <f t="shared" ref="N35:P35" si="34">N15/N$5*100</f>
        <v>2.0420751287773915</v>
      </c>
      <c r="O35" s="32">
        <f t="shared" si="34"/>
        <v>2.761419703963075</v>
      </c>
      <c r="P35" s="32">
        <f t="shared" si="34"/>
        <v>0.28088975483032957</v>
      </c>
      <c r="Q35" s="32">
        <v>2.3522370477335022</v>
      </c>
      <c r="R35" s="32">
        <v>3.2933750561180393</v>
      </c>
      <c r="S35" s="32">
        <v>6.0373664028718285E-2</v>
      </c>
    </row>
    <row r="36" spans="1:19" s="29" customFormat="1" ht="27" customHeight="1" x14ac:dyDescent="0.25">
      <c r="A36" s="17" t="s">
        <v>60</v>
      </c>
      <c r="B36" s="32">
        <f t="shared" ref="B36:D36" si="35">B16/B$5*100</f>
        <v>0.51018881474610245</v>
      </c>
      <c r="C36" s="32">
        <f t="shared" si="35"/>
        <v>0.22430844202379246</v>
      </c>
      <c r="D36" s="32">
        <f t="shared" si="35"/>
        <v>1.1644307409715617</v>
      </c>
      <c r="E36" s="32">
        <f t="shared" ref="E36:J36" si="36">E16/E$5*100</f>
        <v>0.21186636263766701</v>
      </c>
      <c r="F36" s="32">
        <f t="shared" si="36"/>
        <v>0.30816535233114389</v>
      </c>
      <c r="G36" s="32">
        <f t="shared" si="36"/>
        <v>1.4095426034251885E-2</v>
      </c>
      <c r="H36" s="32">
        <f t="shared" si="36"/>
        <v>0.51301792723884532</v>
      </c>
      <c r="I36" s="32">
        <f t="shared" si="36"/>
        <v>0.66716101171765529</v>
      </c>
      <c r="J36" s="32">
        <f t="shared" si="36"/>
        <v>0.21555659322667267</v>
      </c>
      <c r="K36" s="32">
        <f t="shared" si="5"/>
        <v>0.50491041112172574</v>
      </c>
      <c r="L36" s="32">
        <f t="shared" si="5"/>
        <v>0.55402601832075071</v>
      </c>
      <c r="M36" s="32">
        <f t="shared" si="5"/>
        <v>0.3832963977599273</v>
      </c>
      <c r="N36" s="32">
        <f t="shared" ref="N36:P36" si="37">N16/N$5*100</f>
        <v>0.47037884566488686</v>
      </c>
      <c r="O36" s="32">
        <f t="shared" si="37"/>
        <v>0.6260279059897077</v>
      </c>
      <c r="P36" s="32">
        <f t="shared" si="37"/>
        <v>8.7676570871894788E-2</v>
      </c>
      <c r="Q36" s="32">
        <v>0.36385573072775901</v>
      </c>
      <c r="R36" s="32">
        <v>0.51327065981412368</v>
      </c>
      <c r="S36" s="32">
        <v>0</v>
      </c>
    </row>
    <row r="37" spans="1:19" s="29" customFormat="1" ht="51.6" customHeight="1" x14ac:dyDescent="0.25">
      <c r="A37" s="40" t="s">
        <v>61</v>
      </c>
      <c r="B37" s="32">
        <f t="shared" ref="B37:D37" si="38">B17/B$5*100</f>
        <v>8.5719700370048972</v>
      </c>
      <c r="C37" s="32">
        <f t="shared" si="38"/>
        <v>8.4563566002579904</v>
      </c>
      <c r="D37" s="32">
        <f t="shared" si="38"/>
        <v>8.8381933283038663</v>
      </c>
      <c r="E37" s="32">
        <f t="shared" ref="E37:J37" si="39">E17/E$5*100</f>
        <v>6.0947351901258271</v>
      </c>
      <c r="F37" s="32">
        <f t="shared" si="39"/>
        <v>7.4261672878017313</v>
      </c>
      <c r="G37" s="32">
        <f t="shared" si="39"/>
        <v>3.3603495665656493</v>
      </c>
      <c r="H37" s="32">
        <f t="shared" si="39"/>
        <v>6.2459971677724679</v>
      </c>
      <c r="I37" s="32">
        <f t="shared" si="39"/>
        <v>7.3072858237221885</v>
      </c>
      <c r="J37" s="32">
        <f t="shared" si="39"/>
        <v>4.1979497938781769</v>
      </c>
      <c r="K37" s="32">
        <f t="shared" si="5"/>
        <v>6.2591193463165382</v>
      </c>
      <c r="L37" s="32">
        <f t="shared" si="5"/>
        <v>7.4818106881591504</v>
      </c>
      <c r="M37" s="32">
        <f t="shared" si="5"/>
        <v>3.2316417345329822</v>
      </c>
      <c r="N37" s="32">
        <f t="shared" ref="N37:P37" si="40">N17/N$5*100</f>
        <v>6.8527464662730369</v>
      </c>
      <c r="O37" s="32">
        <f t="shared" si="40"/>
        <v>8.1735105310626555</v>
      </c>
      <c r="P37" s="32">
        <f t="shared" si="40"/>
        <v>3.6174703685663259</v>
      </c>
      <c r="Q37" s="32">
        <v>8.0157512480821573</v>
      </c>
      <c r="R37" s="32">
        <v>8.7356522088730149</v>
      </c>
      <c r="S37" s="32">
        <v>6.2625438524924526</v>
      </c>
    </row>
    <row r="38" spans="1:19" s="29" customFormat="1" ht="27" customHeight="1" x14ac:dyDescent="0.25">
      <c r="A38" s="17" t="s">
        <v>62</v>
      </c>
      <c r="B38" s="32">
        <f t="shared" ref="B38:C38" si="41">B18/B$5*100</f>
        <v>23.753453624185841</v>
      </c>
      <c r="C38" s="32">
        <f t="shared" si="41"/>
        <v>33.467106206105775</v>
      </c>
      <c r="D38" s="32">
        <f>D18/D$5*100</f>
        <v>1.5236002230458885</v>
      </c>
      <c r="E38" s="32">
        <f t="shared" ref="E38:F38" si="42">E18/E$5*100</f>
        <v>20.874144918438375</v>
      </c>
      <c r="F38" s="32">
        <f t="shared" si="42"/>
        <v>30.519351274184803</v>
      </c>
      <c r="G38" s="32">
        <f>G18/G$5*100</f>
        <v>1.0656142081894426</v>
      </c>
      <c r="H38" s="32">
        <f t="shared" ref="H38:I38" si="43">H18/H$5*100</f>
        <v>19.100869470235189</v>
      </c>
      <c r="I38" s="32">
        <f t="shared" si="43"/>
        <v>28.951977944840205</v>
      </c>
      <c r="J38" s="32">
        <f>J18/J$5*100</f>
        <v>9.0455358809633971E-2</v>
      </c>
      <c r="K38" s="32">
        <f t="shared" si="5"/>
        <v>22.611783401910326</v>
      </c>
      <c r="L38" s="32">
        <f t="shared" si="5"/>
        <v>31.088127201457333</v>
      </c>
      <c r="M38" s="32">
        <f>M18/M$5*100</f>
        <v>1.6237055406279393</v>
      </c>
      <c r="N38" s="32">
        <f t="shared" ref="N38:O38" si="44">N18/N$5*100</f>
        <v>21.937358156529271</v>
      </c>
      <c r="O38" s="32">
        <f t="shared" si="44"/>
        <v>29.764841636161073</v>
      </c>
      <c r="P38" s="32">
        <f>P18/P$5*100</f>
        <v>2.7731774638740054</v>
      </c>
      <c r="Q38" s="32">
        <v>21.015280990675603</v>
      </c>
      <c r="R38" s="32">
        <v>28.991751485871653</v>
      </c>
      <c r="S38" s="32">
        <v>1.5909276331891979</v>
      </c>
    </row>
    <row r="39" spans="1:19" s="29" customFormat="1" ht="27" customHeight="1" x14ac:dyDescent="0.25">
      <c r="A39" s="17" t="s">
        <v>63</v>
      </c>
      <c r="B39" s="32">
        <f t="shared" ref="B39:D39" si="45">B19/B$5*100</f>
        <v>8.1779825847571743</v>
      </c>
      <c r="C39" s="32">
        <f t="shared" si="45"/>
        <v>10.920882900960297</v>
      </c>
      <c r="D39" s="32">
        <f t="shared" si="45"/>
        <v>1.9008101813887888</v>
      </c>
      <c r="E39" s="32">
        <f t="shared" ref="E39:J39" si="46">E19/E$5*100</f>
        <v>8.7811452784727155</v>
      </c>
      <c r="F39" s="32">
        <f t="shared" si="46"/>
        <v>12.401424835793852</v>
      </c>
      <c r="G39" s="32">
        <f t="shared" si="46"/>
        <v>1.3461131862710549</v>
      </c>
      <c r="H39" s="32">
        <f t="shared" si="46"/>
        <v>8.5357309126512053</v>
      </c>
      <c r="I39" s="32">
        <f t="shared" si="46"/>
        <v>11.66330919524334</v>
      </c>
      <c r="J39" s="32">
        <f t="shared" si="46"/>
        <v>2.5002113088167057</v>
      </c>
      <c r="K39" s="32">
        <f t="shared" si="5"/>
        <v>7.2977948633220908</v>
      </c>
      <c r="L39" s="32">
        <f t="shared" si="5"/>
        <v>9.5774440188318906</v>
      </c>
      <c r="M39" s="32">
        <f t="shared" si="5"/>
        <v>1.653208576625768</v>
      </c>
      <c r="N39" s="32">
        <f t="shared" ref="N39:P39" si="47">N19/N$5*100</f>
        <v>6.9841135312785445</v>
      </c>
      <c r="O39" s="32">
        <f t="shared" si="47"/>
        <v>8.8751392646824758</v>
      </c>
      <c r="P39" s="32">
        <f t="shared" si="47"/>
        <v>2.3542782919305081</v>
      </c>
      <c r="Q39" s="32">
        <v>8.2019541807783458</v>
      </c>
      <c r="R39" s="32">
        <v>10.382674769999799</v>
      </c>
      <c r="S39" s="32">
        <v>2.8914089907807785</v>
      </c>
    </row>
    <row r="40" spans="1:19" s="29" customFormat="1" ht="27" customHeight="1" x14ac:dyDescent="0.25">
      <c r="A40" s="17" t="s">
        <v>64</v>
      </c>
      <c r="B40" s="32">
        <f t="shared" ref="B40:D40" si="48">B20/B$5*100</f>
        <v>2.6646518447589695</v>
      </c>
      <c r="C40" s="32">
        <f t="shared" si="48"/>
        <v>3.6262003726530025</v>
      </c>
      <c r="D40" s="32">
        <f t="shared" si="48"/>
        <v>0.46577229638862466</v>
      </c>
      <c r="E40" s="32">
        <f t="shared" ref="E40:J40" si="49">E20/E$5*100</f>
        <v>3.027981130507833</v>
      </c>
      <c r="F40" s="32">
        <f t="shared" si="49"/>
        <v>4.0727242778017994</v>
      </c>
      <c r="G40" s="32">
        <f t="shared" si="49"/>
        <v>0.88237366974416798</v>
      </c>
      <c r="H40" s="32">
        <f t="shared" si="49"/>
        <v>3.655002328130609</v>
      </c>
      <c r="I40" s="32">
        <f t="shared" si="49"/>
        <v>4.9170858784024123</v>
      </c>
      <c r="J40" s="32">
        <f t="shared" si="49"/>
        <v>1.2194661652982159</v>
      </c>
      <c r="K40" s="32">
        <f t="shared" si="5"/>
        <v>2.5755128962831528</v>
      </c>
      <c r="L40" s="32">
        <f t="shared" si="5"/>
        <v>3.2541442160882101</v>
      </c>
      <c r="M40" s="32">
        <f t="shared" si="5"/>
        <v>0.89516965915128854</v>
      </c>
      <c r="N40" s="32">
        <f t="shared" ref="N40:P40" si="50">N20/N$5*100</f>
        <v>2.9710615777231593</v>
      </c>
      <c r="O40" s="32">
        <f t="shared" si="50"/>
        <v>3.6460820202663271</v>
      </c>
      <c r="P40" s="32">
        <f t="shared" si="50"/>
        <v>1.3183958434810845</v>
      </c>
      <c r="Q40" s="32">
        <v>2.9968221999496492</v>
      </c>
      <c r="R40" s="32">
        <v>3.8200470386427141</v>
      </c>
      <c r="S40" s="32">
        <v>0.9920861548502895</v>
      </c>
    </row>
    <row r="41" spans="1:19" s="29" customFormat="1" ht="27" customHeight="1" x14ac:dyDescent="0.25">
      <c r="A41" s="17" t="s">
        <v>65</v>
      </c>
      <c r="B41" s="32">
        <f t="shared" ref="B41:D41" si="51">B21/B$5*100</f>
        <v>2.0726732297994155</v>
      </c>
      <c r="C41" s="32">
        <f t="shared" si="51"/>
        <v>1.3107352730399886</v>
      </c>
      <c r="D41" s="32">
        <f t="shared" si="51"/>
        <v>3.8163807524518645</v>
      </c>
      <c r="E41" s="32">
        <f t="shared" ref="E41:J41" si="52">E21/E$5*100</f>
        <v>3.3063153716200624</v>
      </c>
      <c r="F41" s="32">
        <f t="shared" si="52"/>
        <v>2.4419873576708464</v>
      </c>
      <c r="G41" s="32">
        <f t="shared" si="52"/>
        <v>5.0814010853478049</v>
      </c>
      <c r="H41" s="32">
        <f t="shared" si="52"/>
        <v>2.6198701330655059</v>
      </c>
      <c r="I41" s="32">
        <f t="shared" si="52"/>
        <v>2.0050176758923262</v>
      </c>
      <c r="J41" s="32">
        <f t="shared" si="52"/>
        <v>3.8063964877819876</v>
      </c>
      <c r="K41" s="32">
        <f t="shared" si="5"/>
        <v>1.9237799853897113</v>
      </c>
      <c r="L41" s="32">
        <f t="shared" si="5"/>
        <v>1.7494494318764136</v>
      </c>
      <c r="M41" s="32">
        <f t="shared" si="5"/>
        <v>2.3554358168736895</v>
      </c>
      <c r="N41" s="32">
        <f t="shared" ref="N41:P41" si="53">N21/N$5*100</f>
        <v>1.9695642756919138</v>
      </c>
      <c r="O41" s="32">
        <f t="shared" si="53"/>
        <v>1.9782216563212902</v>
      </c>
      <c r="P41" s="32">
        <f t="shared" si="53"/>
        <v>1.948368241597662</v>
      </c>
      <c r="Q41" s="32">
        <v>2.3964127435007101</v>
      </c>
      <c r="R41" s="32">
        <v>1.6289307754675388</v>
      </c>
      <c r="S41" s="32">
        <v>4.2653177775964757</v>
      </c>
    </row>
    <row r="42" spans="1:19" s="29" customFormat="1" ht="51.6" customHeight="1" thickBot="1" x14ac:dyDescent="0.3">
      <c r="A42" s="40" t="s">
        <v>66</v>
      </c>
      <c r="B42" s="32">
        <f t="shared" ref="B42:D42" si="54">B22/B$5*100</f>
        <v>4.327378636903159</v>
      </c>
      <c r="C42" s="32">
        <f t="shared" si="54"/>
        <v>0.20997563422674501</v>
      </c>
      <c r="D42" s="32">
        <f t="shared" si="54"/>
        <v>13.750123003247285</v>
      </c>
      <c r="E42" s="32">
        <f t="shared" ref="E42:J42" si="55">E22/E$5*100</f>
        <v>6.8397293280282119</v>
      </c>
      <c r="F42" s="32">
        <f t="shared" si="55"/>
        <v>0.1866836878264391</v>
      </c>
      <c r="G42" s="32">
        <f t="shared" si="55"/>
        <v>20.503206709422791</v>
      </c>
      <c r="H42" s="32">
        <f t="shared" si="55"/>
        <v>4.4060005524054837</v>
      </c>
      <c r="I42" s="32">
        <f t="shared" si="55"/>
        <v>2.1625061369506406E-2</v>
      </c>
      <c r="J42" s="32">
        <f t="shared" si="55"/>
        <v>12.866854873464051</v>
      </c>
      <c r="K42" s="32">
        <f t="shared" ref="K42:M42" si="56">K22/K$5*100</f>
        <v>4.020549115181141</v>
      </c>
      <c r="L42" s="32">
        <f t="shared" si="56"/>
        <v>5.5231539962989545E-2</v>
      </c>
      <c r="M42" s="32">
        <f t="shared" si="56"/>
        <v>13.838979794908601</v>
      </c>
      <c r="N42" s="32">
        <f t="shared" ref="N42:P42" si="57">N22/N$5*100</f>
        <v>5.0314998446196002</v>
      </c>
      <c r="O42" s="32">
        <f t="shared" si="57"/>
        <v>0.15915963711602737</v>
      </c>
      <c r="P42" s="32">
        <f t="shared" si="57"/>
        <v>16.960545543107646</v>
      </c>
      <c r="Q42" s="32">
        <v>3.6034067536563699</v>
      </c>
      <c r="R42" s="32">
        <v>0.40404987972312872</v>
      </c>
      <c r="S42" s="32">
        <v>11.394305294933508</v>
      </c>
    </row>
    <row r="43" spans="1:19" ht="23.25" hidden="1" customHeight="1" thickBot="1" x14ac:dyDescent="0.4">
      <c r="A43" s="34"/>
      <c r="B43" s="35"/>
      <c r="C43" s="36"/>
      <c r="D43" s="35"/>
      <c r="E43" s="35"/>
      <c r="F43" s="36"/>
      <c r="G43" s="35"/>
      <c r="H43" s="35"/>
      <c r="I43" s="36"/>
      <c r="J43" s="35"/>
      <c r="K43" s="35"/>
      <c r="L43" s="36"/>
      <c r="M43" s="35"/>
      <c r="N43" s="35"/>
      <c r="O43" s="36"/>
      <c r="P43" s="35"/>
      <c r="Q43" s="35"/>
      <c r="R43" s="36"/>
      <c r="S43" s="35"/>
    </row>
    <row r="44" spans="1:19" ht="23.25" hidden="1" customHeight="1" thickBot="1" x14ac:dyDescent="0.4">
      <c r="A44" s="37" t="s">
        <v>44</v>
      </c>
      <c r="B44" s="35"/>
      <c r="C44" s="36"/>
      <c r="D44" s="35"/>
      <c r="E44" s="35"/>
      <c r="F44" s="36"/>
      <c r="G44" s="35"/>
      <c r="H44" s="35"/>
      <c r="I44" s="36"/>
      <c r="J44" s="35"/>
      <c r="K44" s="35"/>
      <c r="L44" s="36"/>
      <c r="M44" s="35"/>
      <c r="N44" s="35"/>
      <c r="O44" s="36"/>
      <c r="P44" s="35"/>
      <c r="Q44" s="35"/>
      <c r="R44" s="36"/>
      <c r="S44" s="35"/>
    </row>
    <row r="45" spans="1:19" ht="23.25" hidden="1" customHeight="1" thickBot="1" x14ac:dyDescent="0.4">
      <c r="A45" s="38" t="s">
        <v>45</v>
      </c>
      <c r="B45" s="35">
        <v>249822</v>
      </c>
      <c r="C45" s="39" t="e">
        <f>B45/#REF!*100</f>
        <v>#REF!</v>
      </c>
      <c r="D45" s="35">
        <v>309749</v>
      </c>
      <c r="E45" s="35">
        <v>249822</v>
      </c>
      <c r="F45" s="39" t="e">
        <f>E45/#REF!*100</f>
        <v>#REF!</v>
      </c>
      <c r="G45" s="35">
        <v>309749</v>
      </c>
      <c r="H45" s="35"/>
      <c r="I45" s="39"/>
      <c r="J45" s="35"/>
      <c r="K45" s="35">
        <v>249822</v>
      </c>
      <c r="L45" s="39" t="e">
        <f>K45/#REF!*100</f>
        <v>#REF!</v>
      </c>
      <c r="M45" s="35">
        <v>309749</v>
      </c>
      <c r="N45" s="35"/>
      <c r="O45" s="39"/>
      <c r="P45" s="35"/>
      <c r="Q45" s="35"/>
      <c r="R45" s="39"/>
      <c r="S45" s="35"/>
    </row>
    <row r="46" spans="1:19" ht="23.25" hidden="1" customHeight="1" thickBot="1" x14ac:dyDescent="0.4">
      <c r="A46" s="38" t="s">
        <v>46</v>
      </c>
      <c r="B46" s="35">
        <v>31291</v>
      </c>
      <c r="C46" s="39" t="e">
        <f>B46/#REF!*100</f>
        <v>#REF!</v>
      </c>
      <c r="D46" s="35">
        <v>34259</v>
      </c>
      <c r="E46" s="35">
        <v>31291</v>
      </c>
      <c r="F46" s="39" t="e">
        <f>E46/#REF!*100</f>
        <v>#REF!</v>
      </c>
      <c r="G46" s="35">
        <v>34259</v>
      </c>
      <c r="H46" s="35"/>
      <c r="I46" s="39"/>
      <c r="J46" s="35"/>
      <c r="K46" s="35">
        <v>31291</v>
      </c>
      <c r="L46" s="39" t="e">
        <f>K46/#REF!*100</f>
        <v>#REF!</v>
      </c>
      <c r="M46" s="35">
        <v>34259</v>
      </c>
      <c r="N46" s="35"/>
      <c r="O46" s="39"/>
      <c r="P46" s="35"/>
      <c r="Q46" s="35"/>
      <c r="R46" s="39"/>
      <c r="S46" s="35"/>
    </row>
    <row r="47" spans="1:19" ht="23.25" hidden="1" customHeight="1" thickBot="1" x14ac:dyDescent="0.4">
      <c r="A47" s="38" t="s">
        <v>47</v>
      </c>
      <c r="B47" s="35">
        <v>28480</v>
      </c>
      <c r="C47" s="39" t="e">
        <f>B47/#REF!*100</f>
        <v>#REF!</v>
      </c>
      <c r="D47" s="35">
        <v>30871</v>
      </c>
      <c r="E47" s="35">
        <v>28480</v>
      </c>
      <c r="F47" s="39" t="e">
        <f>E47/#REF!*100</f>
        <v>#REF!</v>
      </c>
      <c r="G47" s="35">
        <v>30871</v>
      </c>
      <c r="H47" s="35"/>
      <c r="I47" s="39"/>
      <c r="J47" s="35"/>
      <c r="K47" s="35">
        <v>28480</v>
      </c>
      <c r="L47" s="39" t="e">
        <f>K47/#REF!*100</f>
        <v>#REF!</v>
      </c>
      <c r="M47" s="35">
        <v>30871</v>
      </c>
      <c r="N47" s="35"/>
      <c r="O47" s="39"/>
      <c r="P47" s="35"/>
      <c r="Q47" s="35"/>
      <c r="R47" s="39"/>
      <c r="S47" s="35"/>
    </row>
    <row r="48" spans="1:19" ht="23.25" hidden="1" customHeight="1" thickBot="1" x14ac:dyDescent="0.4">
      <c r="A48" s="38" t="s">
        <v>48</v>
      </c>
      <c r="B48" s="35">
        <v>23251</v>
      </c>
      <c r="C48" s="39" t="e">
        <f>B48/#REF!*100</f>
        <v>#REF!</v>
      </c>
      <c r="D48" s="35">
        <v>18493</v>
      </c>
      <c r="E48" s="35">
        <v>23251</v>
      </c>
      <c r="F48" s="39" t="e">
        <f>E48/#REF!*100</f>
        <v>#REF!</v>
      </c>
      <c r="G48" s="35">
        <v>18493</v>
      </c>
      <c r="H48" s="35"/>
      <c r="I48" s="39"/>
      <c r="J48" s="35"/>
      <c r="K48" s="35">
        <v>23251</v>
      </c>
      <c r="L48" s="39" t="e">
        <f>K48/#REF!*100</f>
        <v>#REF!</v>
      </c>
      <c r="M48" s="35">
        <v>18493</v>
      </c>
      <c r="N48" s="35"/>
      <c r="O48" s="39"/>
      <c r="P48" s="35"/>
      <c r="Q48" s="35"/>
      <c r="R48" s="39"/>
      <c r="S48" s="35"/>
    </row>
    <row r="49" spans="1:19" ht="2.25" customHeight="1" thickBot="1" x14ac:dyDescent="0.4">
      <c r="A49" s="21"/>
      <c r="B49" s="22"/>
      <c r="C49" s="22"/>
      <c r="D49" s="22"/>
      <c r="E49" s="22"/>
      <c r="F49" s="22"/>
      <c r="G49" s="22"/>
      <c r="H49" s="22"/>
      <c r="I49" s="22"/>
      <c r="J49" s="22"/>
      <c r="K49" s="22"/>
      <c r="L49" s="22"/>
      <c r="M49" s="22"/>
      <c r="N49" s="22"/>
      <c r="O49" s="22"/>
      <c r="P49" s="22"/>
      <c r="Q49" s="22"/>
      <c r="R49" s="22"/>
      <c r="S49" s="22"/>
    </row>
    <row r="50" spans="1:19" ht="59.1" customHeight="1" thickTop="1" x14ac:dyDescent="0.35">
      <c r="A50" s="82" t="s">
        <v>95</v>
      </c>
      <c r="B50" s="83"/>
      <c r="C50" s="83"/>
      <c r="D50" s="83"/>
      <c r="E50" s="83"/>
      <c r="F50" s="83"/>
      <c r="G50" s="83"/>
      <c r="H50" s="83"/>
      <c r="I50" s="83"/>
      <c r="J50" s="83"/>
      <c r="K50" s="83"/>
      <c r="L50" s="83"/>
      <c r="M50" s="83"/>
      <c r="N50" s="83"/>
      <c r="O50" s="24"/>
      <c r="P50" s="24"/>
      <c r="Q50" s="83"/>
      <c r="R50" s="24"/>
      <c r="S50" s="24"/>
    </row>
    <row r="51" spans="1:19" ht="69" customHeight="1" x14ac:dyDescent="0.35">
      <c r="A51" s="113" t="s">
        <v>96</v>
      </c>
      <c r="B51" s="113"/>
      <c r="C51" s="113"/>
      <c r="D51" s="113"/>
      <c r="E51" s="113"/>
      <c r="F51" s="113"/>
      <c r="G51" s="113"/>
      <c r="H51" s="113"/>
      <c r="I51" s="113"/>
      <c r="J51" s="113"/>
      <c r="K51" s="113"/>
      <c r="L51" s="113"/>
      <c r="M51" s="113"/>
      <c r="N51" s="113"/>
      <c r="O51" s="24"/>
      <c r="P51" s="24"/>
      <c r="Q51" s="100"/>
      <c r="R51" s="24"/>
      <c r="S51" s="24"/>
    </row>
    <row r="52" spans="1:19" x14ac:dyDescent="0.35">
      <c r="A52" s="24"/>
      <c r="B52" s="24"/>
      <c r="C52" s="24"/>
      <c r="D52" s="24"/>
      <c r="E52" s="24"/>
      <c r="F52" s="24"/>
      <c r="G52" s="24"/>
      <c r="H52" s="24"/>
      <c r="I52" s="24"/>
      <c r="J52" s="24"/>
      <c r="K52" s="24"/>
      <c r="L52" s="24"/>
      <c r="M52" s="24"/>
      <c r="N52" s="24"/>
      <c r="O52" s="24"/>
      <c r="P52" s="24"/>
      <c r="Q52" s="24"/>
      <c r="R52" s="24"/>
      <c r="S52" s="24"/>
    </row>
    <row r="53" spans="1:19" x14ac:dyDescent="0.35">
      <c r="A53" s="24"/>
      <c r="B53" s="24"/>
      <c r="C53" s="24"/>
      <c r="D53" s="24"/>
      <c r="E53" s="24"/>
      <c r="F53" s="24"/>
      <c r="G53" s="24"/>
      <c r="H53" s="24"/>
      <c r="I53" s="24"/>
      <c r="J53" s="24"/>
      <c r="K53" s="24"/>
      <c r="L53" s="24"/>
      <c r="M53" s="24"/>
      <c r="N53" s="24"/>
      <c r="O53" s="24"/>
      <c r="P53" s="24"/>
      <c r="Q53" s="24"/>
      <c r="R53" s="24"/>
      <c r="S53" s="24"/>
    </row>
    <row r="57" spans="1:19" s="26" customFormat="1" x14ac:dyDescent="0.35">
      <c r="A57" s="25" t="s">
        <v>29</v>
      </c>
    </row>
  </sheetData>
  <mergeCells count="9">
    <mergeCell ref="Q2:S2"/>
    <mergeCell ref="A51:N51"/>
    <mergeCell ref="A1:M1"/>
    <mergeCell ref="A2:A3"/>
    <mergeCell ref="K2:M2"/>
    <mergeCell ref="N2:P2"/>
    <mergeCell ref="E2:G2"/>
    <mergeCell ref="H2:J2"/>
    <mergeCell ref="B2:D2"/>
  </mergeCells>
  <printOptions horizontalCentered="1"/>
  <pageMargins left="0.196850393700787" right="0.196850393700787" top="0.74803149606299202" bottom="0.74803149606299202" header="0.31496062992126" footer="0.31496062992126"/>
  <pageSetup scale="46" firstPageNumber="15" orientation="portrait" useFirstPageNumber="1" horizontalDpi="1200" r:id="rId1"/>
  <headerFooter>
    <oddFooter>&amp;L&amp;"-,Italic"&amp;20Source: Report of the Labour Force Survey (LFS) 2021&amp;R&amp;20&amp;[22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S43"/>
  <sheetViews>
    <sheetView zoomScale="50" zoomScaleNormal="50" zoomScaleSheetLayoutView="70" zoomScalePageLayoutView="60" workbookViewId="0">
      <pane xSplit="7" ySplit="4" topLeftCell="H5" activePane="bottomRight" state="frozen"/>
      <selection activeCell="Q2" sqref="Q2:S61"/>
      <selection pane="topRight" activeCell="Q2" sqref="Q2:S61"/>
      <selection pane="bottomLeft" activeCell="Q2" sqref="Q2:S61"/>
      <selection pane="bottomRight" activeCell="Q2" sqref="Q2:S2"/>
    </sheetView>
  </sheetViews>
  <sheetFormatPr defaultColWidth="8.85546875" defaultRowHeight="26.25" x14ac:dyDescent="0.35"/>
  <cols>
    <col min="1" max="1" width="85.7109375" style="25" customWidth="1"/>
    <col min="2" max="16" width="19.85546875" style="26" customWidth="1"/>
    <col min="17" max="19" width="19.85546875" style="101" customWidth="1"/>
    <col min="20" max="16384" width="8.85546875" style="23"/>
  </cols>
  <sheetData>
    <row r="1" spans="1:19" ht="36" customHeight="1" thickBot="1" x14ac:dyDescent="0.4">
      <c r="A1" s="74" t="s">
        <v>104</v>
      </c>
      <c r="B1" s="89"/>
      <c r="C1" s="89"/>
      <c r="D1" s="89"/>
      <c r="E1" s="89"/>
      <c r="F1" s="89"/>
      <c r="G1" s="89"/>
      <c r="H1" s="89"/>
      <c r="I1" s="89"/>
      <c r="J1" s="89"/>
      <c r="K1" s="89"/>
      <c r="L1" s="89"/>
      <c r="M1" s="89"/>
      <c r="N1" s="89"/>
      <c r="O1" s="89"/>
      <c r="P1" s="89"/>
      <c r="Q1" s="104"/>
      <c r="R1" s="104"/>
      <c r="S1" s="104"/>
    </row>
    <row r="2" spans="1:19" ht="36.6" customHeight="1" thickTop="1" thickBot="1" x14ac:dyDescent="0.4">
      <c r="A2" s="114" t="s">
        <v>0</v>
      </c>
      <c r="B2" s="111">
        <v>2017</v>
      </c>
      <c r="C2" s="112"/>
      <c r="D2" s="112"/>
      <c r="E2" s="111">
        <v>2018</v>
      </c>
      <c r="F2" s="112"/>
      <c r="G2" s="112"/>
      <c r="H2" s="111">
        <v>2019</v>
      </c>
      <c r="I2" s="112"/>
      <c r="J2" s="112"/>
      <c r="K2" s="111">
        <v>2020</v>
      </c>
      <c r="L2" s="112"/>
      <c r="M2" s="112"/>
      <c r="N2" s="111">
        <v>2021</v>
      </c>
      <c r="O2" s="112"/>
      <c r="P2" s="112"/>
      <c r="Q2" s="111">
        <v>2022</v>
      </c>
      <c r="R2" s="112"/>
      <c r="S2" s="112"/>
    </row>
    <row r="3" spans="1:19" ht="36.6" customHeight="1" thickTop="1" thickBot="1" x14ac:dyDescent="0.4">
      <c r="A3" s="115"/>
      <c r="B3" s="48" t="s">
        <v>1</v>
      </c>
      <c r="C3" s="48" t="s">
        <v>92</v>
      </c>
      <c r="D3" s="48" t="s">
        <v>93</v>
      </c>
      <c r="E3" s="48" t="s">
        <v>1</v>
      </c>
      <c r="F3" s="48" t="s">
        <v>92</v>
      </c>
      <c r="G3" s="48" t="s">
        <v>93</v>
      </c>
      <c r="H3" s="48" t="s">
        <v>1</v>
      </c>
      <c r="I3" s="48" t="s">
        <v>92</v>
      </c>
      <c r="J3" s="48" t="s">
        <v>93</v>
      </c>
      <c r="K3" s="48" t="s">
        <v>1</v>
      </c>
      <c r="L3" s="48" t="s">
        <v>92</v>
      </c>
      <c r="M3" s="48" t="s">
        <v>93</v>
      </c>
      <c r="N3" s="48" t="s">
        <v>1</v>
      </c>
      <c r="O3" s="48" t="s">
        <v>92</v>
      </c>
      <c r="P3" s="48" t="s">
        <v>93</v>
      </c>
      <c r="Q3" s="48" t="s">
        <v>1</v>
      </c>
      <c r="R3" s="48" t="s">
        <v>92</v>
      </c>
      <c r="S3" s="48" t="s">
        <v>93</v>
      </c>
    </row>
    <row r="4" spans="1:19" ht="27" customHeight="1" thickTop="1" x14ac:dyDescent="0.35">
      <c r="A4" s="3" t="s">
        <v>4</v>
      </c>
      <c r="B4" s="90"/>
      <c r="C4" s="90"/>
      <c r="D4" s="90"/>
      <c r="E4" s="90"/>
      <c r="F4" s="90"/>
      <c r="G4" s="90"/>
      <c r="H4" s="90"/>
      <c r="I4" s="90"/>
      <c r="J4" s="90"/>
      <c r="K4" s="90"/>
      <c r="L4" s="90"/>
      <c r="M4" s="90"/>
      <c r="N4" s="90"/>
      <c r="O4" s="90"/>
      <c r="P4" s="90"/>
      <c r="Q4" s="90"/>
      <c r="R4" s="90"/>
      <c r="S4" s="90"/>
    </row>
    <row r="5" spans="1:19" ht="27" customHeight="1" x14ac:dyDescent="0.35">
      <c r="A5" s="6" t="s">
        <v>67</v>
      </c>
      <c r="B5" s="4">
        <v>200514</v>
      </c>
      <c r="C5" s="4">
        <v>139540</v>
      </c>
      <c r="D5" s="4">
        <v>60974</v>
      </c>
      <c r="E5" s="4">
        <v>216646</v>
      </c>
      <c r="F5" s="4">
        <v>145701</v>
      </c>
      <c r="G5" s="4">
        <v>70945</v>
      </c>
      <c r="H5" s="4">
        <f t="shared" ref="H5:J5" si="0">SUM(H6:H14)</f>
        <v>217723.74076900005</v>
      </c>
      <c r="I5" s="4">
        <f t="shared" si="0"/>
        <v>143409.56758500016</v>
      </c>
      <c r="J5" s="4">
        <f t="shared" si="0"/>
        <v>74314.173183999927</v>
      </c>
      <c r="K5" s="4">
        <f>SUM(K6:K14)</f>
        <v>211092.78923999963</v>
      </c>
      <c r="L5" s="4">
        <f t="shared" ref="L5:M5" si="1">SUM(L6:L14)</f>
        <v>150365.47967999976</v>
      </c>
      <c r="M5" s="4">
        <f t="shared" si="1"/>
        <v>60727.309560000052</v>
      </c>
      <c r="N5" s="4">
        <v>212382</v>
      </c>
      <c r="O5" s="4">
        <v>150792</v>
      </c>
      <c r="P5" s="4">
        <v>61590</v>
      </c>
      <c r="Q5" s="4">
        <v>210523</v>
      </c>
      <c r="R5" s="4">
        <v>149239</v>
      </c>
      <c r="S5" s="4">
        <v>61285</v>
      </c>
    </row>
    <row r="6" spans="1:19" s="29" customFormat="1" ht="27" customHeight="1" x14ac:dyDescent="0.25">
      <c r="A6" s="17" t="s">
        <v>68</v>
      </c>
      <c r="B6" s="41">
        <v>17459</v>
      </c>
      <c r="C6" s="41">
        <v>13680</v>
      </c>
      <c r="D6" s="41">
        <v>3779</v>
      </c>
      <c r="E6" s="41">
        <v>12238</v>
      </c>
      <c r="F6" s="41">
        <v>9445</v>
      </c>
      <c r="G6" s="41">
        <v>2793</v>
      </c>
      <c r="H6" s="41">
        <v>16879.02038800003</v>
      </c>
      <c r="I6" s="41">
        <v>12479.82823100002</v>
      </c>
      <c r="J6" s="41">
        <v>4399.1921570000013</v>
      </c>
      <c r="K6" s="41">
        <v>13800.532439999981</v>
      </c>
      <c r="L6" s="41">
        <v>10616.697619999981</v>
      </c>
      <c r="M6" s="41">
        <v>3183.8348200000014</v>
      </c>
      <c r="N6" s="41">
        <v>13537</v>
      </c>
      <c r="O6" s="41">
        <v>11082</v>
      </c>
      <c r="P6" s="41">
        <v>2455</v>
      </c>
      <c r="Q6" s="41">
        <v>16881</v>
      </c>
      <c r="R6" s="41">
        <v>11825</v>
      </c>
      <c r="S6" s="41">
        <v>5057</v>
      </c>
    </row>
    <row r="7" spans="1:19" s="29" customFormat="1" ht="27" customHeight="1" x14ac:dyDescent="0.25">
      <c r="A7" s="17" t="s">
        <v>69</v>
      </c>
      <c r="B7" s="41">
        <v>29911</v>
      </c>
      <c r="C7" s="41">
        <v>27525</v>
      </c>
      <c r="D7" s="41">
        <v>2385</v>
      </c>
      <c r="E7" s="41">
        <v>35274</v>
      </c>
      <c r="F7" s="41">
        <v>29479</v>
      </c>
      <c r="G7" s="41">
        <v>5795</v>
      </c>
      <c r="H7" s="41">
        <v>38085.076693000061</v>
      </c>
      <c r="I7" s="41">
        <v>32312.107534000097</v>
      </c>
      <c r="J7" s="41">
        <v>5772.9691589999993</v>
      </c>
      <c r="K7" s="41">
        <v>33150.97965999991</v>
      </c>
      <c r="L7" s="41">
        <v>29450.633219999974</v>
      </c>
      <c r="M7" s="41">
        <v>3700.3464400000003</v>
      </c>
      <c r="N7" s="41">
        <v>31804</v>
      </c>
      <c r="O7" s="41">
        <v>28239</v>
      </c>
      <c r="P7" s="41">
        <v>3565</v>
      </c>
      <c r="Q7" s="41">
        <v>34550</v>
      </c>
      <c r="R7" s="41">
        <v>30627</v>
      </c>
      <c r="S7" s="41">
        <v>3923</v>
      </c>
    </row>
    <row r="8" spans="1:19" s="29" customFormat="1" ht="27" customHeight="1" x14ac:dyDescent="0.25">
      <c r="A8" s="17" t="s">
        <v>70</v>
      </c>
      <c r="B8" s="41">
        <v>28011</v>
      </c>
      <c r="C8" s="41">
        <v>21395</v>
      </c>
      <c r="D8" s="41">
        <v>6616</v>
      </c>
      <c r="E8" s="41">
        <v>28523</v>
      </c>
      <c r="F8" s="41">
        <v>23997</v>
      </c>
      <c r="G8" s="41">
        <v>4526</v>
      </c>
      <c r="H8" s="41">
        <v>29134.06502899999</v>
      </c>
      <c r="I8" s="41">
        <v>21264.385848000064</v>
      </c>
      <c r="J8" s="41">
        <v>7869.6791810000032</v>
      </c>
      <c r="K8" s="41">
        <v>25087.134449999947</v>
      </c>
      <c r="L8" s="41">
        <v>20054.659649999943</v>
      </c>
      <c r="M8" s="41">
        <v>5032.4748000000018</v>
      </c>
      <c r="N8" s="41">
        <v>25801</v>
      </c>
      <c r="O8" s="41">
        <v>20750</v>
      </c>
      <c r="P8" s="41">
        <v>5052</v>
      </c>
      <c r="Q8" s="41">
        <v>23299</v>
      </c>
      <c r="R8" s="41">
        <v>20082</v>
      </c>
      <c r="S8" s="41">
        <v>3217</v>
      </c>
    </row>
    <row r="9" spans="1:19" s="42" customFormat="1" ht="27" customHeight="1" x14ac:dyDescent="0.25">
      <c r="A9" s="17" t="s">
        <v>71</v>
      </c>
      <c r="B9" s="41">
        <v>19789</v>
      </c>
      <c r="C9" s="41">
        <v>18961</v>
      </c>
      <c r="D9" s="41">
        <v>828</v>
      </c>
      <c r="E9" s="41">
        <v>21419</v>
      </c>
      <c r="F9" s="41">
        <v>20946</v>
      </c>
      <c r="G9" s="41">
        <v>472</v>
      </c>
      <c r="H9" s="41">
        <v>21786.834729000075</v>
      </c>
      <c r="I9" s="41">
        <v>20487.207826000082</v>
      </c>
      <c r="J9" s="41">
        <v>1299.6269029999999</v>
      </c>
      <c r="K9" s="41">
        <v>22124.409969999953</v>
      </c>
      <c r="L9" s="41">
        <v>21030.316509999942</v>
      </c>
      <c r="M9" s="41">
        <v>1094.0934600000003</v>
      </c>
      <c r="N9" s="41">
        <v>22931</v>
      </c>
      <c r="O9" s="41">
        <v>21310</v>
      </c>
      <c r="P9" s="41">
        <v>1621</v>
      </c>
      <c r="Q9" s="41">
        <v>21366</v>
      </c>
      <c r="R9" s="41">
        <v>20178</v>
      </c>
      <c r="S9" s="41">
        <v>1189</v>
      </c>
    </row>
    <row r="10" spans="1:19" s="42" customFormat="1" ht="27" customHeight="1" x14ac:dyDescent="0.25">
      <c r="A10" s="17" t="s">
        <v>72</v>
      </c>
      <c r="B10" s="41">
        <v>43379</v>
      </c>
      <c r="C10" s="41">
        <v>33061</v>
      </c>
      <c r="D10" s="41">
        <v>10318</v>
      </c>
      <c r="E10" s="41">
        <v>51230</v>
      </c>
      <c r="F10" s="41">
        <v>36718</v>
      </c>
      <c r="G10" s="41">
        <v>14511</v>
      </c>
      <c r="H10" s="41">
        <v>43934.087031999923</v>
      </c>
      <c r="I10" s="41">
        <v>33508.258771999921</v>
      </c>
      <c r="J10" s="41">
        <v>10425.828260000004</v>
      </c>
      <c r="K10" s="41">
        <v>48645.099499999866</v>
      </c>
      <c r="L10" s="41">
        <v>41468.199459999887</v>
      </c>
      <c r="M10" s="41">
        <v>7176.9000399999941</v>
      </c>
      <c r="N10" s="41">
        <v>46232</v>
      </c>
      <c r="O10" s="41">
        <v>39881</v>
      </c>
      <c r="P10" s="41">
        <v>6350</v>
      </c>
      <c r="Q10" s="41">
        <v>47528</v>
      </c>
      <c r="R10" s="41">
        <v>39138</v>
      </c>
      <c r="S10" s="41">
        <v>8390</v>
      </c>
    </row>
    <row r="11" spans="1:19" s="42" customFormat="1" ht="50.45" customHeight="1" x14ac:dyDescent="0.25">
      <c r="A11" s="17" t="s">
        <v>73</v>
      </c>
      <c r="B11" s="41">
        <v>2250</v>
      </c>
      <c r="C11" s="41">
        <v>1487</v>
      </c>
      <c r="D11" s="41">
        <v>763</v>
      </c>
      <c r="E11" s="41">
        <v>1986</v>
      </c>
      <c r="F11" s="41">
        <v>1722</v>
      </c>
      <c r="G11" s="41">
        <v>263</v>
      </c>
      <c r="H11" s="41">
        <v>1504.943716</v>
      </c>
      <c r="I11" s="41">
        <v>1457.2847179999994</v>
      </c>
      <c r="J11" s="41">
        <v>47.658997999999997</v>
      </c>
      <c r="K11" s="41">
        <v>2708.5697399999985</v>
      </c>
      <c r="L11" s="41">
        <v>1835.4342100000008</v>
      </c>
      <c r="M11" s="41">
        <v>873.13552999999956</v>
      </c>
      <c r="N11" s="41">
        <v>2008</v>
      </c>
      <c r="O11" s="41">
        <v>1603</v>
      </c>
      <c r="P11" s="41">
        <v>405</v>
      </c>
      <c r="Q11" s="41">
        <v>2735</v>
      </c>
      <c r="R11" s="41">
        <v>2102</v>
      </c>
      <c r="S11" s="41">
        <v>633</v>
      </c>
    </row>
    <row r="12" spans="1:19" s="42" customFormat="1" ht="27" customHeight="1" x14ac:dyDescent="0.25">
      <c r="A12" s="17" t="s">
        <v>74</v>
      </c>
      <c r="B12" s="41">
        <v>15180</v>
      </c>
      <c r="C12" s="41">
        <v>6309</v>
      </c>
      <c r="D12" s="41">
        <v>8871</v>
      </c>
      <c r="E12" s="41">
        <v>19041</v>
      </c>
      <c r="F12" s="41">
        <v>7356</v>
      </c>
      <c r="G12" s="41">
        <v>11686</v>
      </c>
      <c r="H12" s="41">
        <v>24095.277515000016</v>
      </c>
      <c r="I12" s="41">
        <v>7854.1309909999954</v>
      </c>
      <c r="J12" s="41">
        <v>16241.146523999985</v>
      </c>
      <c r="K12" s="41">
        <v>21168.474229999967</v>
      </c>
      <c r="L12" s="41">
        <v>9029.2742600000129</v>
      </c>
      <c r="M12" s="41">
        <v>12139.199970000011</v>
      </c>
      <c r="N12" s="41">
        <v>18798</v>
      </c>
      <c r="O12" s="41">
        <v>9986</v>
      </c>
      <c r="P12" s="41">
        <v>8812</v>
      </c>
      <c r="Q12" s="41">
        <v>18452</v>
      </c>
      <c r="R12" s="41">
        <v>7717</v>
      </c>
      <c r="S12" s="41">
        <v>10735</v>
      </c>
    </row>
    <row r="13" spans="1:19" s="42" customFormat="1" ht="50.45" customHeight="1" x14ac:dyDescent="0.25">
      <c r="A13" s="17" t="s">
        <v>75</v>
      </c>
      <c r="B13" s="41">
        <v>6367</v>
      </c>
      <c r="C13" s="41">
        <v>4164</v>
      </c>
      <c r="D13" s="41">
        <v>2204</v>
      </c>
      <c r="E13" s="41">
        <v>8912</v>
      </c>
      <c r="F13" s="41">
        <v>4523</v>
      </c>
      <c r="G13" s="41">
        <v>4389</v>
      </c>
      <c r="H13" s="41">
        <v>7694.8738979999916</v>
      </c>
      <c r="I13" s="41">
        <v>4798.3814399999937</v>
      </c>
      <c r="J13" s="41">
        <v>2896.4924580000006</v>
      </c>
      <c r="K13" s="41">
        <v>7786.9022099999966</v>
      </c>
      <c r="L13" s="41">
        <v>4462.3808900000004</v>
      </c>
      <c r="M13" s="41">
        <v>3324.521319999998</v>
      </c>
      <c r="N13" s="41">
        <v>15856</v>
      </c>
      <c r="O13" s="41">
        <v>5262</v>
      </c>
      <c r="P13" s="41">
        <v>10594</v>
      </c>
      <c r="Q13" s="41">
        <v>10205</v>
      </c>
      <c r="R13" s="41">
        <v>5232</v>
      </c>
      <c r="S13" s="41">
        <v>4974</v>
      </c>
    </row>
    <row r="14" spans="1:19" s="42" customFormat="1" ht="27" customHeight="1" x14ac:dyDescent="0.25">
      <c r="A14" s="17" t="s">
        <v>76</v>
      </c>
      <c r="B14" s="41">
        <v>38168</v>
      </c>
      <c r="C14" s="41">
        <v>12958</v>
      </c>
      <c r="D14" s="41">
        <v>25210</v>
      </c>
      <c r="E14" s="41">
        <v>38024</v>
      </c>
      <c r="F14" s="41">
        <v>11514</v>
      </c>
      <c r="G14" s="41">
        <v>26510</v>
      </c>
      <c r="H14" s="41">
        <v>34609.561768999971</v>
      </c>
      <c r="I14" s="41">
        <v>9247.982224999987</v>
      </c>
      <c r="J14" s="41">
        <v>25361.579543999924</v>
      </c>
      <c r="K14" s="41">
        <v>36620.687040000019</v>
      </c>
      <c r="L14" s="41">
        <v>12417.883860000011</v>
      </c>
      <c r="M14" s="41">
        <v>24202.803180000046</v>
      </c>
      <c r="N14" s="41">
        <v>35415</v>
      </c>
      <c r="O14" s="41">
        <v>12679</v>
      </c>
      <c r="P14" s="41">
        <v>22735</v>
      </c>
      <c r="Q14" s="41">
        <v>35506</v>
      </c>
      <c r="R14" s="41">
        <v>12338</v>
      </c>
      <c r="S14" s="41">
        <v>23168</v>
      </c>
    </row>
    <row r="15" spans="1:19" s="42" customFormat="1" ht="27" customHeight="1" x14ac:dyDescent="0.25">
      <c r="A15" s="17"/>
      <c r="B15" s="41"/>
      <c r="C15" s="41"/>
      <c r="D15" s="41"/>
      <c r="E15" s="41"/>
      <c r="F15" s="41"/>
      <c r="G15" s="41"/>
      <c r="H15" s="41"/>
      <c r="I15" s="41"/>
      <c r="J15" s="41"/>
      <c r="K15" s="41"/>
      <c r="L15" s="41"/>
      <c r="M15" s="41"/>
      <c r="N15" s="41"/>
      <c r="O15" s="41"/>
      <c r="P15" s="41"/>
      <c r="Q15" s="41"/>
      <c r="R15" s="41"/>
      <c r="S15" s="41"/>
    </row>
    <row r="16" spans="1:19" s="29" customFormat="1" ht="27" customHeight="1" x14ac:dyDescent="0.25">
      <c r="A16" s="3" t="s">
        <v>25</v>
      </c>
      <c r="B16" s="4"/>
      <c r="C16" s="4"/>
      <c r="D16" s="4"/>
      <c r="E16" s="4"/>
      <c r="F16" s="4"/>
      <c r="G16" s="4"/>
      <c r="H16" s="4"/>
      <c r="I16" s="4"/>
      <c r="J16" s="4"/>
      <c r="K16" s="4"/>
      <c r="L16" s="4"/>
      <c r="M16" s="4"/>
      <c r="N16" s="4"/>
      <c r="O16" s="4"/>
      <c r="P16" s="4"/>
      <c r="Q16" s="4"/>
      <c r="R16" s="4"/>
      <c r="S16" s="4"/>
    </row>
    <row r="17" spans="1:19" s="29" customFormat="1" ht="27" customHeight="1" x14ac:dyDescent="0.25">
      <c r="A17" s="6" t="s">
        <v>67</v>
      </c>
      <c r="B17" s="5">
        <v>100</v>
      </c>
      <c r="C17" s="5">
        <v>100</v>
      </c>
      <c r="D17" s="5">
        <v>100</v>
      </c>
      <c r="E17" s="5">
        <v>100</v>
      </c>
      <c r="F17" s="5">
        <v>100</v>
      </c>
      <c r="G17" s="5">
        <v>100</v>
      </c>
      <c r="H17" s="5">
        <f>SUM(H18:H26)</f>
        <v>100.00000000000001</v>
      </c>
      <c r="I17" s="5">
        <f t="shared" ref="I17:J17" si="2">SUM(I18:I26)</f>
        <v>100</v>
      </c>
      <c r="J17" s="5">
        <f t="shared" si="2"/>
        <v>100</v>
      </c>
      <c r="K17" s="5">
        <v>100</v>
      </c>
      <c r="L17" s="5">
        <v>100</v>
      </c>
      <c r="M17" s="5">
        <v>100</v>
      </c>
      <c r="N17" s="5">
        <v>100</v>
      </c>
      <c r="O17" s="5">
        <v>100</v>
      </c>
      <c r="P17" s="5">
        <v>100</v>
      </c>
      <c r="Q17" s="5">
        <v>100</v>
      </c>
      <c r="R17" s="5">
        <v>100</v>
      </c>
      <c r="S17" s="5">
        <v>100</v>
      </c>
    </row>
    <row r="18" spans="1:19" s="29" customFormat="1" ht="27" customHeight="1" x14ac:dyDescent="0.25">
      <c r="A18" s="17" t="s">
        <v>68</v>
      </c>
      <c r="B18" s="43">
        <f>B6/$B$5*100</f>
        <v>8.7071226946746858</v>
      </c>
      <c r="C18" s="43">
        <f>C6/$C$5*100</f>
        <v>9.8036405331804488</v>
      </c>
      <c r="D18" s="43">
        <f>D6/$D$5*100</f>
        <v>6.1977236199035657</v>
      </c>
      <c r="E18" s="43">
        <f>E6/$E$5*100</f>
        <v>5.6488465053589723</v>
      </c>
      <c r="F18" s="43">
        <f>F6/$F$5*100</f>
        <v>6.4824537923555772</v>
      </c>
      <c r="G18" s="43">
        <f>G6/$G$5*100</f>
        <v>3.9368524913665515</v>
      </c>
      <c r="H18" s="43">
        <f>H6/H$5*100</f>
        <v>7.7524942059066886</v>
      </c>
      <c r="I18" s="43">
        <f t="shared" ref="I18:J18" si="3">I6/I$5*100</f>
        <v>8.7022284783078447</v>
      </c>
      <c r="J18" s="43">
        <f t="shared" si="3"/>
        <v>5.9197215934943088</v>
      </c>
      <c r="K18" s="43">
        <f>K6/K$5*100</f>
        <v>6.5376617030293804</v>
      </c>
      <c r="L18" s="43">
        <f>L6/$L$5*100</f>
        <v>7.0605950531956552</v>
      </c>
      <c r="M18" s="43">
        <f>M6/$M$5*100</f>
        <v>5.2428385895381968</v>
      </c>
      <c r="N18" s="43">
        <f>N6/$N$5*100</f>
        <v>6.3738923260916653</v>
      </c>
      <c r="O18" s="43">
        <f>O6/$O$5*100</f>
        <v>7.3491962438325631</v>
      </c>
      <c r="P18" s="43">
        <f>P6/$P$5*100</f>
        <v>3.9860366942685501</v>
      </c>
      <c r="Q18" s="43">
        <v>8.0186012929703647</v>
      </c>
      <c r="R18" s="43">
        <v>7.9235320526135924</v>
      </c>
      <c r="S18" s="43">
        <v>8.251611324141308</v>
      </c>
    </row>
    <row r="19" spans="1:19" s="29" customFormat="1" ht="27" customHeight="1" x14ac:dyDescent="0.25">
      <c r="A19" s="17" t="s">
        <v>69</v>
      </c>
      <c r="B19" s="43">
        <f t="shared" ref="B19:B26" si="4">B7/$B$5*100</f>
        <v>14.917162891369182</v>
      </c>
      <c r="C19" s="43">
        <f t="shared" ref="C19:C26" si="5">C7/$C$5*100</f>
        <v>19.725526730686539</v>
      </c>
      <c r="D19" s="43">
        <f t="shared" ref="D19:D26" si="6">D7/$D$5*100</f>
        <v>3.9115032636861615</v>
      </c>
      <c r="E19" s="43">
        <f t="shared" ref="E19:E26" si="7">E7/$E$5*100</f>
        <v>16.281860731331296</v>
      </c>
      <c r="F19" s="43">
        <f t="shared" ref="F19:F26" si="8">F7/$F$5*100</f>
        <v>20.232531005277931</v>
      </c>
      <c r="G19" s="43">
        <f t="shared" ref="G19:G26" si="9">G7/$G$5*100</f>
        <v>8.1682993868489682</v>
      </c>
      <c r="H19" s="43">
        <f t="shared" ref="H19:J19" si="10">H7/H$5*100</f>
        <v>17.492385790581956</v>
      </c>
      <c r="I19" s="43">
        <f t="shared" si="10"/>
        <v>22.531347160536143</v>
      </c>
      <c r="J19" s="43">
        <f t="shared" si="10"/>
        <v>7.7683285861315854</v>
      </c>
      <c r="K19" s="43">
        <f t="shared" ref="K19:K26" si="11">K7/$K$5*100</f>
        <v>15.704458583997043</v>
      </c>
      <c r="L19" s="43">
        <f t="shared" ref="L19:L26" si="12">L7/$L$5*100</f>
        <v>19.586033498297166</v>
      </c>
      <c r="M19" s="43">
        <f t="shared" ref="M19:M26" si="13">M7/$M$5*100</f>
        <v>6.0933811604875538</v>
      </c>
      <c r="N19" s="43">
        <f>N7/$N$5*100</f>
        <v>14.9749037112373</v>
      </c>
      <c r="O19" s="43">
        <f t="shared" ref="O19:O25" si="14">O7/$O$5*100</f>
        <v>18.727120802164571</v>
      </c>
      <c r="P19" s="43">
        <f t="shared" ref="P19:P26" si="15">P7/$P$5*100</f>
        <v>5.7882773177463873</v>
      </c>
      <c r="Q19" s="43">
        <v>16.411508481258579</v>
      </c>
      <c r="R19" s="43">
        <v>20.522115532803088</v>
      </c>
      <c r="S19" s="43">
        <v>6.4012401076935639</v>
      </c>
    </row>
    <row r="20" spans="1:19" s="29" customFormat="1" ht="27" customHeight="1" x14ac:dyDescent="0.25">
      <c r="A20" s="17" t="s">
        <v>70</v>
      </c>
      <c r="B20" s="43">
        <f t="shared" si="4"/>
        <v>13.969598132798708</v>
      </c>
      <c r="C20" s="43">
        <f t="shared" si="5"/>
        <v>15.332521140891501</v>
      </c>
      <c r="D20" s="43">
        <f t="shared" si="6"/>
        <v>10.850526453898384</v>
      </c>
      <c r="E20" s="43">
        <f t="shared" si="7"/>
        <v>13.165717345346787</v>
      </c>
      <c r="F20" s="43">
        <f t="shared" si="8"/>
        <v>16.470031091070066</v>
      </c>
      <c r="G20" s="43">
        <f t="shared" si="9"/>
        <v>6.3795898231024033</v>
      </c>
      <c r="H20" s="43">
        <f t="shared" ref="H20:J20" si="16">H8/H$5*100</f>
        <v>13.381207270322705</v>
      </c>
      <c r="I20" s="43">
        <f t="shared" si="16"/>
        <v>14.827731654233228</v>
      </c>
      <c r="J20" s="43">
        <f t="shared" si="16"/>
        <v>10.58974196148948</v>
      </c>
      <c r="K20" s="43">
        <f t="shared" si="11"/>
        <v>11.884410898317045</v>
      </c>
      <c r="L20" s="43">
        <f t="shared" si="12"/>
        <v>13.337276409904227</v>
      </c>
      <c r="M20" s="43">
        <f t="shared" si="13"/>
        <v>8.2870043749061448</v>
      </c>
      <c r="N20" s="43">
        <f t="shared" ref="N20:N26" si="17">N8/$N$5*100</f>
        <v>12.148392989989736</v>
      </c>
      <c r="O20" s="43">
        <f t="shared" si="14"/>
        <v>13.760676958989867</v>
      </c>
      <c r="P20" s="43">
        <f t="shared" si="15"/>
        <v>8.2026302971261558</v>
      </c>
      <c r="Q20" s="43">
        <v>11.067199308389107</v>
      </c>
      <c r="R20" s="43">
        <v>13.456268133664793</v>
      </c>
      <c r="S20" s="43">
        <v>5.249245329199641</v>
      </c>
    </row>
    <row r="21" spans="1:19" s="29" customFormat="1" ht="27" customHeight="1" x14ac:dyDescent="0.25">
      <c r="A21" s="17" t="s">
        <v>71</v>
      </c>
      <c r="B21" s="43">
        <f t="shared" si="4"/>
        <v>9.8691363196584785</v>
      </c>
      <c r="C21" s="43">
        <f t="shared" si="5"/>
        <v>13.588218431990828</v>
      </c>
      <c r="D21" s="43">
        <f t="shared" si="6"/>
        <v>1.3579558500344409</v>
      </c>
      <c r="E21" s="43">
        <f t="shared" si="7"/>
        <v>9.8866353406017193</v>
      </c>
      <c r="F21" s="43">
        <f t="shared" si="8"/>
        <v>14.376016636811004</v>
      </c>
      <c r="G21" s="43">
        <f t="shared" si="9"/>
        <v>0.665304108816689</v>
      </c>
      <c r="H21" s="43">
        <f t="shared" ref="H21:J21" si="18">H9/H$5*100</f>
        <v>10.006641743362021</v>
      </c>
      <c r="I21" s="43">
        <f t="shared" si="18"/>
        <v>14.285802663659192</v>
      </c>
      <c r="J21" s="43">
        <f t="shared" si="18"/>
        <v>1.7488277771484559</v>
      </c>
      <c r="K21" s="43">
        <f t="shared" si="11"/>
        <v>10.480893283780455</v>
      </c>
      <c r="L21" s="43">
        <f t="shared" si="12"/>
        <v>13.986133356376479</v>
      </c>
      <c r="M21" s="43">
        <f t="shared" si="13"/>
        <v>1.8016498144364679</v>
      </c>
      <c r="N21" s="43">
        <f t="shared" si="17"/>
        <v>10.797054364305826</v>
      </c>
      <c r="O21" s="43">
        <f t="shared" si="14"/>
        <v>14.13204944559393</v>
      </c>
      <c r="P21" s="43">
        <f t="shared" si="15"/>
        <v>2.6319207663581747</v>
      </c>
      <c r="Q21" s="43">
        <v>10.149009846905088</v>
      </c>
      <c r="R21" s="43">
        <v>13.520594482675442</v>
      </c>
      <c r="S21" s="43">
        <v>1.940115852166109</v>
      </c>
    </row>
    <row r="22" spans="1:19" s="29" customFormat="1" ht="27" customHeight="1" x14ac:dyDescent="0.25">
      <c r="A22" s="17" t="s">
        <v>72</v>
      </c>
      <c r="B22" s="43">
        <f t="shared" si="4"/>
        <v>21.633900874751887</v>
      </c>
      <c r="C22" s="43">
        <f t="shared" si="5"/>
        <v>23.692847928909273</v>
      </c>
      <c r="D22" s="43">
        <f t="shared" si="6"/>
        <v>16.921966739921935</v>
      </c>
      <c r="E22" s="43">
        <f t="shared" si="7"/>
        <v>23.646870932304314</v>
      </c>
      <c r="F22" s="43">
        <f t="shared" si="8"/>
        <v>25.20092518239408</v>
      </c>
      <c r="G22" s="43">
        <f t="shared" si="9"/>
        <v>20.453872718302911</v>
      </c>
      <c r="H22" s="43">
        <f t="shared" ref="H22:J22" si="19">H10/H$5*100</f>
        <v>20.178822427368175</v>
      </c>
      <c r="I22" s="43">
        <f t="shared" si="19"/>
        <v>23.365427660284428</v>
      </c>
      <c r="J22" s="43">
        <f t="shared" si="19"/>
        <v>14.029394142872221</v>
      </c>
      <c r="K22" s="43">
        <f t="shared" si="11"/>
        <v>23.044415527000002</v>
      </c>
      <c r="L22" s="43">
        <f>L10/$L$5*100</f>
        <v>27.578270988959979</v>
      </c>
      <c r="M22" s="43">
        <f t="shared" si="13"/>
        <v>11.818241400780391</v>
      </c>
      <c r="N22" s="43">
        <f t="shared" si="17"/>
        <v>21.768323115894944</v>
      </c>
      <c r="O22" s="43">
        <f t="shared" si="14"/>
        <v>26.447689532601199</v>
      </c>
      <c r="P22" s="43">
        <f>P10/$P$5*100</f>
        <v>10.310115278454294</v>
      </c>
      <c r="Q22" s="43">
        <v>22.576155574450301</v>
      </c>
      <c r="R22" s="43">
        <v>26.225048412278291</v>
      </c>
      <c r="S22" s="43">
        <v>13.690136248674225</v>
      </c>
    </row>
    <row r="23" spans="1:19" s="29" customFormat="1" ht="50.45" customHeight="1" x14ac:dyDescent="0.25">
      <c r="A23" s="17" t="s">
        <v>73</v>
      </c>
      <c r="B23" s="43">
        <f t="shared" si="4"/>
        <v>1.1221161614650348</v>
      </c>
      <c r="C23" s="43">
        <f t="shared" si="5"/>
        <v>1.0656442597104772</v>
      </c>
      <c r="D23" s="43">
        <f t="shared" si="6"/>
        <v>1.251353035720143</v>
      </c>
      <c r="E23" s="43">
        <f t="shared" si="7"/>
        <v>0.91670282396167024</v>
      </c>
      <c r="F23" s="43">
        <f t="shared" si="8"/>
        <v>1.1818724648423828</v>
      </c>
      <c r="G23" s="43">
        <f t="shared" si="9"/>
        <v>0.37070970470082459</v>
      </c>
      <c r="H23" s="43">
        <f t="shared" ref="H23:J23" si="20">H11/H$5*100</f>
        <v>0.69121709496839434</v>
      </c>
      <c r="I23" s="43">
        <f t="shared" si="20"/>
        <v>1.0161698013183489</v>
      </c>
      <c r="J23" s="43">
        <f t="shared" si="20"/>
        <v>6.4131774543191883E-2</v>
      </c>
      <c r="K23" s="43">
        <f t="shared" si="11"/>
        <v>1.2831180779560025</v>
      </c>
      <c r="L23" s="43">
        <f t="shared" si="12"/>
        <v>1.2206486581269049</v>
      </c>
      <c r="M23" s="43">
        <f t="shared" si="13"/>
        <v>1.4377971563803933</v>
      </c>
      <c r="N23" s="43">
        <f t="shared" si="17"/>
        <v>0.94546618828337625</v>
      </c>
      <c r="O23" s="43">
        <f t="shared" si="14"/>
        <v>1.0630537429041329</v>
      </c>
      <c r="P23" s="43">
        <f t="shared" si="15"/>
        <v>0.65757428153921083</v>
      </c>
      <c r="Q23" s="43">
        <v>1.2991454615410192</v>
      </c>
      <c r="R23" s="43">
        <v>1.4084790168789658</v>
      </c>
      <c r="S23" s="43">
        <v>1.0328791710859102</v>
      </c>
    </row>
    <row r="24" spans="1:19" s="29" customFormat="1" ht="27" customHeight="1" x14ac:dyDescent="0.25">
      <c r="A24" s="17" t="s">
        <v>74</v>
      </c>
      <c r="B24" s="43">
        <f t="shared" si="4"/>
        <v>7.5705437026841018</v>
      </c>
      <c r="C24" s="43">
        <f t="shared" si="5"/>
        <v>4.5212842195786154</v>
      </c>
      <c r="D24" s="43">
        <f t="shared" si="6"/>
        <v>14.548824088955946</v>
      </c>
      <c r="E24" s="43">
        <f t="shared" si="7"/>
        <v>8.7889921807926292</v>
      </c>
      <c r="F24" s="43">
        <f t="shared" si="8"/>
        <v>5.0486956163650216</v>
      </c>
      <c r="G24" s="43">
        <f t="shared" si="9"/>
        <v>16.471914863626751</v>
      </c>
      <c r="H24" s="43">
        <f t="shared" ref="H24:J24" si="21">H12/H$5*100</f>
        <v>11.066904063789975</v>
      </c>
      <c r="I24" s="43">
        <f t="shared" si="21"/>
        <v>5.4767133903704028</v>
      </c>
      <c r="J24" s="43">
        <f t="shared" si="21"/>
        <v>21.854709307990731</v>
      </c>
      <c r="K24" s="43">
        <f t="shared" si="11"/>
        <v>10.028042315520642</v>
      </c>
      <c r="L24" s="43">
        <f t="shared" si="12"/>
        <v>6.0048850834750498</v>
      </c>
      <c r="M24" s="43">
        <f t="shared" si="13"/>
        <v>19.989688425116523</v>
      </c>
      <c r="N24" s="43">
        <f>N12/$N$5*100</f>
        <v>8.8510325733819251</v>
      </c>
      <c r="O24" s="43">
        <f t="shared" si="14"/>
        <v>6.6223672343360391</v>
      </c>
      <c r="P24" s="43">
        <f t="shared" si="15"/>
        <v>14.307517454132165</v>
      </c>
      <c r="Q24" s="43">
        <v>8.7648380461992268</v>
      </c>
      <c r="R24" s="43">
        <v>5.1709003678663086</v>
      </c>
      <c r="S24" s="43">
        <v>17.516521171575427</v>
      </c>
    </row>
    <row r="25" spans="1:19" s="29" customFormat="1" ht="50.45" customHeight="1" x14ac:dyDescent="0.25">
      <c r="A25" s="17" t="s">
        <v>75</v>
      </c>
      <c r="B25" s="43">
        <f t="shared" si="4"/>
        <v>3.1753393777990566</v>
      </c>
      <c r="C25" s="43">
        <f t="shared" si="5"/>
        <v>2.9840905833452771</v>
      </c>
      <c r="D25" s="43">
        <f t="shared" si="6"/>
        <v>3.6146554269032705</v>
      </c>
      <c r="E25" s="43">
        <f t="shared" si="7"/>
        <v>4.1136231455923493</v>
      </c>
      <c r="F25" s="43">
        <f t="shared" si="8"/>
        <v>3.1043026472021467</v>
      </c>
      <c r="G25" s="43">
        <f t="shared" si="9"/>
        <v>6.1864824864331522</v>
      </c>
      <c r="H25" s="43">
        <f t="shared" ref="H25:J25" si="22">H13/H$5*100</f>
        <v>3.5342374105927554</v>
      </c>
      <c r="I25" s="43">
        <f t="shared" si="22"/>
        <v>3.3459283929267474</v>
      </c>
      <c r="J25" s="43">
        <f t="shared" si="22"/>
        <v>3.8976312779910263</v>
      </c>
      <c r="K25" s="43">
        <f t="shared" si="11"/>
        <v>3.6888527732450225</v>
      </c>
      <c r="L25" s="43">
        <f t="shared" si="12"/>
        <v>2.9676897247271214</v>
      </c>
      <c r="M25" s="43">
        <f t="shared" si="13"/>
        <v>5.4745078352520959</v>
      </c>
      <c r="N25" s="43">
        <f t="shared" si="17"/>
        <v>7.4657927696320776</v>
      </c>
      <c r="O25" s="43">
        <f t="shared" si="14"/>
        <v>3.4895750437688999</v>
      </c>
      <c r="P25" s="43">
        <f t="shared" si="15"/>
        <v>17.200844292904694</v>
      </c>
      <c r="Q25" s="43">
        <v>4.8474513473587209</v>
      </c>
      <c r="R25" s="43">
        <v>3.5057860210802807</v>
      </c>
      <c r="S25" s="43">
        <v>8.1161785102390471</v>
      </c>
    </row>
    <row r="26" spans="1:19" s="29" customFormat="1" ht="27" customHeight="1" x14ac:dyDescent="0.25">
      <c r="A26" s="17" t="s">
        <v>76</v>
      </c>
      <c r="B26" s="43">
        <f t="shared" si="4"/>
        <v>19.035079844798865</v>
      </c>
      <c r="C26" s="43">
        <f t="shared" si="5"/>
        <v>9.2862261717070371</v>
      </c>
      <c r="D26" s="43">
        <f t="shared" si="6"/>
        <v>41.345491520976154</v>
      </c>
      <c r="E26" s="43">
        <f t="shared" si="7"/>
        <v>17.551212577199671</v>
      </c>
      <c r="F26" s="43">
        <f t="shared" si="8"/>
        <v>7.9024852265941901</v>
      </c>
      <c r="G26" s="43">
        <f t="shared" si="9"/>
        <v>37.366974416801746</v>
      </c>
      <c r="H26" s="43">
        <f t="shared" ref="H26:I26" si="23">H14/H$5*100</f>
        <v>15.896089993107335</v>
      </c>
      <c r="I26" s="43">
        <f t="shared" si="23"/>
        <v>6.4486507983636612</v>
      </c>
      <c r="J26" s="43">
        <f>J14/J$5*100</f>
        <v>34.127513578338984</v>
      </c>
      <c r="K26" s="43">
        <f t="shared" si="11"/>
        <v>17.34814683715441</v>
      </c>
      <c r="L26" s="43">
        <f t="shared" si="12"/>
        <v>8.2584672269374106</v>
      </c>
      <c r="M26" s="43">
        <f t="shared" si="13"/>
        <v>39.85489124310223</v>
      </c>
      <c r="N26" s="43">
        <f t="shared" si="17"/>
        <v>16.675141961183151</v>
      </c>
      <c r="O26" s="43">
        <f>O14/$O$5*100</f>
        <v>8.4082709958087953</v>
      </c>
      <c r="P26" s="43">
        <f t="shared" si="15"/>
        <v>36.913459977269035</v>
      </c>
      <c r="Q26" s="43">
        <v>16.865615633446225</v>
      </c>
      <c r="R26" s="43">
        <v>8.2672759801392388</v>
      </c>
      <c r="S26" s="43">
        <v>37.803704005874195</v>
      </c>
    </row>
    <row r="27" spans="1:19" s="29" customFormat="1" ht="27" customHeight="1" x14ac:dyDescent="0.25">
      <c r="A27" s="17"/>
      <c r="B27" s="43"/>
      <c r="C27" s="43"/>
      <c r="D27" s="43"/>
      <c r="E27" s="43"/>
      <c r="F27" s="43"/>
      <c r="G27" s="43"/>
      <c r="H27" s="43"/>
      <c r="I27" s="43"/>
      <c r="J27" s="43"/>
      <c r="K27" s="43"/>
      <c r="L27" s="43"/>
      <c r="M27" s="43"/>
      <c r="N27" s="43"/>
      <c r="O27" s="43"/>
      <c r="P27" s="43"/>
      <c r="Q27" s="106"/>
      <c r="R27" s="106"/>
      <c r="S27" s="106"/>
    </row>
    <row r="28" spans="1:19" s="29" customFormat="1" ht="27" customHeight="1" x14ac:dyDescent="0.25">
      <c r="A28" s="44"/>
      <c r="B28" s="44"/>
      <c r="C28" s="44"/>
      <c r="D28" s="44"/>
      <c r="E28" s="116" t="s">
        <v>77</v>
      </c>
      <c r="F28" s="116"/>
      <c r="G28" s="116"/>
      <c r="H28" s="116"/>
      <c r="I28" s="116"/>
      <c r="J28" s="116"/>
      <c r="K28" s="116" t="s">
        <v>77</v>
      </c>
      <c r="L28" s="116"/>
      <c r="M28" s="116"/>
      <c r="N28" s="116"/>
      <c r="O28" s="116"/>
      <c r="P28" s="116"/>
      <c r="Q28" s="116"/>
      <c r="R28" s="116"/>
      <c r="S28" s="116"/>
    </row>
    <row r="29" spans="1:19" s="29" customFormat="1" ht="27" customHeight="1" x14ac:dyDescent="0.25">
      <c r="A29" s="30" t="s">
        <v>78</v>
      </c>
      <c r="B29" s="45">
        <v>47.4</v>
      </c>
      <c r="C29" s="45">
        <v>43.1</v>
      </c>
      <c r="D29" s="45">
        <v>57</v>
      </c>
      <c r="E29" s="45">
        <v>48.3</v>
      </c>
      <c r="F29" s="45">
        <v>43.4</v>
      </c>
      <c r="G29" s="45">
        <v>58.4</v>
      </c>
      <c r="H29" s="45">
        <v>47.247297656887739</v>
      </c>
      <c r="I29" s="45">
        <v>42.831015691267524</v>
      </c>
      <c r="J29" s="45">
        <v>55.769724266612926</v>
      </c>
      <c r="K29" s="45">
        <v>44.776281000312551</v>
      </c>
      <c r="L29" s="45">
        <v>42.122099659968988</v>
      </c>
      <c r="M29" s="45">
        <v>51.348237724398182</v>
      </c>
      <c r="N29" s="45">
        <v>47.5</v>
      </c>
      <c r="O29" s="45">
        <v>44.5</v>
      </c>
      <c r="P29" s="45">
        <v>54.4</v>
      </c>
      <c r="Q29" s="45">
        <v>46.4</v>
      </c>
      <c r="R29" s="45">
        <v>44</v>
      </c>
      <c r="S29" s="45">
        <v>52.5</v>
      </c>
    </row>
    <row r="30" spans="1:19" s="29" customFormat="1" ht="27" customHeight="1" x14ac:dyDescent="0.25">
      <c r="A30" s="46" t="s">
        <v>79</v>
      </c>
      <c r="B30" s="43">
        <v>47.1</v>
      </c>
      <c r="C30" s="43">
        <v>42.8</v>
      </c>
      <c r="D30" s="43">
        <v>56.9</v>
      </c>
      <c r="E30" s="43">
        <v>48.1</v>
      </c>
      <c r="F30" s="43">
        <v>43.1</v>
      </c>
      <c r="G30" s="43">
        <v>58.4</v>
      </c>
      <c r="H30" s="43">
        <v>46.916221591804394</v>
      </c>
      <c r="I30" s="43">
        <v>42.328990440013904</v>
      </c>
      <c r="J30" s="43">
        <v>55.768541515513959</v>
      </c>
      <c r="K30" s="43">
        <v>44.423369926427917</v>
      </c>
      <c r="L30" s="43">
        <v>41.660328896574406</v>
      </c>
      <c r="M30" s="43">
        <v>51.264871597417091</v>
      </c>
      <c r="N30" s="43">
        <v>47.1</v>
      </c>
      <c r="O30" s="43">
        <v>44.1</v>
      </c>
      <c r="P30" s="43">
        <v>54.3</v>
      </c>
      <c r="Q30" s="43">
        <v>46.2</v>
      </c>
      <c r="R30" s="43">
        <v>43.7</v>
      </c>
      <c r="S30" s="43">
        <v>52.4</v>
      </c>
    </row>
    <row r="31" spans="1:19" s="29" customFormat="1" ht="27" customHeight="1" x14ac:dyDescent="0.25">
      <c r="A31" s="46" t="s">
        <v>94</v>
      </c>
      <c r="B31" s="43">
        <v>10.1</v>
      </c>
      <c r="C31" s="43">
        <v>9.8000000000000007</v>
      </c>
      <c r="D31" s="43">
        <v>15.3</v>
      </c>
      <c r="E31" s="43">
        <v>11.6</v>
      </c>
      <c r="F31" s="43">
        <v>11.6</v>
      </c>
      <c r="G31" s="43">
        <v>2</v>
      </c>
      <c r="H31" s="43">
        <v>14.733731924554879</v>
      </c>
      <c r="I31" s="43">
        <v>14.87740098741954</v>
      </c>
      <c r="J31" s="43">
        <v>1.6536229596435503</v>
      </c>
      <c r="K31" s="43">
        <v>12.054337010893583</v>
      </c>
      <c r="L31" s="43">
        <v>12.055379738959861</v>
      </c>
      <c r="M31" s="43">
        <v>12.040673426296987</v>
      </c>
      <c r="N31" s="43">
        <v>11.5</v>
      </c>
      <c r="O31" s="43">
        <v>11.7</v>
      </c>
      <c r="P31" s="43">
        <v>0.6</v>
      </c>
      <c r="Q31" s="43">
        <v>12.5</v>
      </c>
      <c r="R31" s="43">
        <v>12.7</v>
      </c>
      <c r="S31" s="43">
        <v>10.199999999999999</v>
      </c>
    </row>
    <row r="32" spans="1:19" s="29" customFormat="1" ht="27" customHeight="1" x14ac:dyDescent="0.25">
      <c r="A32" s="46"/>
      <c r="B32" s="43"/>
      <c r="C32" s="43"/>
      <c r="D32" s="43"/>
      <c r="E32" s="43"/>
      <c r="F32" s="43"/>
      <c r="G32" s="43"/>
      <c r="H32" s="43"/>
      <c r="I32" s="43"/>
      <c r="J32" s="43"/>
      <c r="K32" s="43"/>
      <c r="L32" s="43"/>
      <c r="M32" s="43"/>
      <c r="N32" s="43"/>
      <c r="O32" s="43"/>
      <c r="P32" s="43"/>
      <c r="Q32" s="106"/>
      <c r="R32" s="106"/>
      <c r="S32" s="106"/>
    </row>
    <row r="33" spans="1:19" s="29" customFormat="1" ht="27" customHeight="1" x14ac:dyDescent="0.25">
      <c r="A33" s="44"/>
      <c r="B33" s="44"/>
      <c r="C33" s="44"/>
      <c r="D33" s="44"/>
      <c r="E33" s="116" t="s">
        <v>81</v>
      </c>
      <c r="F33" s="116"/>
      <c r="G33" s="116"/>
      <c r="H33" s="116"/>
      <c r="I33" s="116"/>
      <c r="J33" s="116"/>
      <c r="K33" s="116" t="s">
        <v>81</v>
      </c>
      <c r="L33" s="116"/>
      <c r="M33" s="116"/>
      <c r="N33" s="116"/>
      <c r="O33" s="116"/>
      <c r="P33" s="116"/>
      <c r="Q33" s="116"/>
      <c r="R33" s="116"/>
      <c r="S33" s="116"/>
    </row>
    <row r="34" spans="1:19" s="29" customFormat="1" ht="27" customHeight="1" x14ac:dyDescent="0.25">
      <c r="A34" s="30" t="s">
        <v>82</v>
      </c>
      <c r="B34" s="4">
        <v>1331</v>
      </c>
      <c r="C34" s="4">
        <v>1538</v>
      </c>
      <c r="D34" s="4">
        <v>855</v>
      </c>
      <c r="E34" s="4">
        <v>1573</v>
      </c>
      <c r="F34" s="4">
        <v>1782</v>
      </c>
      <c r="G34" s="4">
        <v>1144</v>
      </c>
      <c r="H34" s="4">
        <v>1635.9780189061428</v>
      </c>
      <c r="I34" s="4">
        <v>1835.1095556098214</v>
      </c>
      <c r="J34" s="4">
        <v>1254.9127679204591</v>
      </c>
      <c r="K34" s="4">
        <v>1755.027044888765</v>
      </c>
      <c r="L34" s="4">
        <v>1668.0193954195822</v>
      </c>
      <c r="M34" s="4">
        <v>1968.2662655994297</v>
      </c>
      <c r="N34" s="4">
        <v>1536</v>
      </c>
      <c r="O34" s="4">
        <v>1710</v>
      </c>
      <c r="P34" s="4">
        <v>1110</v>
      </c>
      <c r="Q34" s="4">
        <v>1789</v>
      </c>
      <c r="R34" s="4">
        <v>1986</v>
      </c>
      <c r="S34" s="4">
        <v>1313</v>
      </c>
    </row>
    <row r="35" spans="1:19" s="29" customFormat="1" ht="27" customHeight="1" x14ac:dyDescent="0.25">
      <c r="A35" s="46" t="s">
        <v>79</v>
      </c>
      <c r="B35" s="41">
        <v>1317</v>
      </c>
      <c r="C35" s="41">
        <v>1522</v>
      </c>
      <c r="D35" s="41">
        <v>850</v>
      </c>
      <c r="E35" s="41">
        <v>1557</v>
      </c>
      <c r="F35" s="41">
        <v>1758</v>
      </c>
      <c r="G35" s="41">
        <v>1144</v>
      </c>
      <c r="H35" s="41">
        <v>1623.7902171201181</v>
      </c>
      <c r="I35" s="41">
        <v>1816.5528296240439</v>
      </c>
      <c r="J35" s="41">
        <v>1254.9127679204591</v>
      </c>
      <c r="K35" s="41">
        <v>1737.2206517440009</v>
      </c>
      <c r="L35" s="41">
        <v>1643.9410650280213</v>
      </c>
      <c r="M35" s="41">
        <v>1965.8311992174542</v>
      </c>
      <c r="N35" s="41">
        <v>1516</v>
      </c>
      <c r="O35" s="41">
        <v>1683</v>
      </c>
      <c r="P35" s="41">
        <v>1107</v>
      </c>
      <c r="Q35" s="41">
        <v>1767</v>
      </c>
      <c r="R35" s="41">
        <v>1956</v>
      </c>
      <c r="S35" s="41">
        <v>1309</v>
      </c>
    </row>
    <row r="36" spans="1:19" s="29" customFormat="1" ht="27" customHeight="1" x14ac:dyDescent="0.25">
      <c r="A36" s="46" t="s">
        <v>94</v>
      </c>
      <c r="B36" s="41">
        <v>552</v>
      </c>
      <c r="C36" s="41">
        <v>505</v>
      </c>
      <c r="D36" s="41">
        <v>1467</v>
      </c>
      <c r="E36" s="41">
        <v>955</v>
      </c>
      <c r="F36" s="41">
        <v>958</v>
      </c>
      <c r="G36" s="41">
        <v>160</v>
      </c>
      <c r="H36" s="41">
        <v>559.99359670310287</v>
      </c>
      <c r="I36" s="41">
        <v>559.99359670310287</v>
      </c>
      <c r="J36" s="10" t="s">
        <v>97</v>
      </c>
      <c r="K36" s="41">
        <v>602.46277538134063</v>
      </c>
      <c r="L36" s="41">
        <v>622.82843614556361</v>
      </c>
      <c r="M36" s="41">
        <v>336.11701592580198</v>
      </c>
      <c r="N36" s="41">
        <v>589</v>
      </c>
      <c r="O36" s="41">
        <v>582</v>
      </c>
      <c r="P36" s="41">
        <v>852</v>
      </c>
      <c r="Q36" s="41">
        <v>1412</v>
      </c>
      <c r="R36" s="41">
        <v>1431</v>
      </c>
      <c r="S36" s="41">
        <v>1172</v>
      </c>
    </row>
    <row r="37" spans="1:19" ht="27" customHeight="1" x14ac:dyDescent="0.35">
      <c r="A37" s="46"/>
      <c r="B37" s="41"/>
      <c r="C37" s="41"/>
      <c r="D37" s="41"/>
      <c r="E37" s="41"/>
      <c r="F37" s="41"/>
      <c r="G37" s="41"/>
      <c r="H37" s="41"/>
      <c r="I37" s="41"/>
      <c r="J37" s="41"/>
      <c r="K37" s="41"/>
      <c r="L37" s="41"/>
      <c r="M37" s="41"/>
      <c r="N37" s="41"/>
      <c r="O37" s="41"/>
      <c r="P37" s="41"/>
      <c r="Q37" s="41"/>
      <c r="R37" s="41"/>
      <c r="S37" s="41"/>
    </row>
    <row r="38" spans="1:19" ht="27" customHeight="1" thickBot="1" x14ac:dyDescent="0.4">
      <c r="A38" s="30" t="s">
        <v>83</v>
      </c>
      <c r="B38" s="4">
        <v>816</v>
      </c>
      <c r="C38" s="4">
        <v>1100</v>
      </c>
      <c r="D38" s="4">
        <v>500</v>
      </c>
      <c r="E38" s="4">
        <v>950</v>
      </c>
      <c r="F38" s="4">
        <v>1230</v>
      </c>
      <c r="G38" s="4">
        <v>480</v>
      </c>
      <c r="H38" s="4">
        <v>850</v>
      </c>
      <c r="I38" s="4">
        <v>1130</v>
      </c>
      <c r="J38" s="4">
        <v>550</v>
      </c>
      <c r="K38" s="4">
        <v>850</v>
      </c>
      <c r="L38" s="4">
        <v>1000</v>
      </c>
      <c r="M38" s="4">
        <v>608</v>
      </c>
      <c r="N38" s="4">
        <v>880</v>
      </c>
      <c r="O38" s="4">
        <v>1010</v>
      </c>
      <c r="P38" s="4">
        <v>600</v>
      </c>
      <c r="Q38" s="4">
        <v>900</v>
      </c>
      <c r="R38" s="4">
        <v>1100</v>
      </c>
      <c r="S38" s="4">
        <v>600</v>
      </c>
    </row>
    <row r="39" spans="1:19" ht="2.25" customHeight="1" thickBot="1" x14ac:dyDescent="0.4">
      <c r="A39" s="47"/>
      <c r="B39" s="22"/>
      <c r="C39" s="22"/>
      <c r="D39" s="22"/>
      <c r="E39" s="22"/>
      <c r="F39" s="22"/>
      <c r="G39" s="22"/>
      <c r="H39" s="22"/>
      <c r="I39" s="22"/>
      <c r="J39" s="22"/>
      <c r="K39" s="22"/>
      <c r="L39" s="22"/>
      <c r="M39" s="22"/>
      <c r="N39" s="22"/>
      <c r="O39" s="22"/>
      <c r="P39" s="22"/>
      <c r="Q39" s="97"/>
      <c r="R39" s="97"/>
      <c r="S39" s="97"/>
    </row>
    <row r="40" spans="1:19" ht="59.1" customHeight="1" thickTop="1" x14ac:dyDescent="0.35">
      <c r="A40" s="82" t="s">
        <v>95</v>
      </c>
      <c r="B40" s="83"/>
      <c r="C40" s="83"/>
      <c r="D40" s="83"/>
      <c r="E40" s="83"/>
      <c r="F40" s="83"/>
      <c r="G40" s="83"/>
      <c r="H40" s="83"/>
      <c r="I40" s="83"/>
      <c r="J40" s="83"/>
      <c r="K40" s="83"/>
      <c r="L40" s="83"/>
      <c r="M40" s="83"/>
      <c r="N40" s="83"/>
      <c r="O40" s="24"/>
      <c r="P40" s="24"/>
      <c r="Q40" s="98"/>
      <c r="R40" s="99"/>
      <c r="S40" s="99"/>
    </row>
    <row r="41" spans="1:19" ht="69" customHeight="1" x14ac:dyDescent="0.35">
      <c r="A41" s="113" t="s">
        <v>96</v>
      </c>
      <c r="B41" s="113"/>
      <c r="C41" s="113"/>
      <c r="D41" s="113"/>
      <c r="E41" s="113"/>
      <c r="F41" s="113"/>
      <c r="G41" s="113"/>
      <c r="H41" s="113"/>
      <c r="I41" s="113"/>
      <c r="J41" s="113"/>
      <c r="K41" s="113"/>
      <c r="L41" s="113"/>
      <c r="M41" s="113"/>
      <c r="N41" s="113"/>
      <c r="O41" s="24"/>
      <c r="P41" s="24"/>
      <c r="Q41" s="100"/>
      <c r="R41" s="99"/>
      <c r="S41" s="99"/>
    </row>
    <row r="42" spans="1:19" x14ac:dyDescent="0.35">
      <c r="A42" s="24"/>
      <c r="B42" s="24"/>
      <c r="C42" s="24"/>
      <c r="D42" s="24"/>
      <c r="E42" s="24"/>
      <c r="F42" s="24"/>
      <c r="G42" s="24"/>
      <c r="H42" s="24"/>
      <c r="I42" s="24"/>
      <c r="J42" s="24"/>
      <c r="K42" s="24"/>
      <c r="L42" s="24"/>
      <c r="M42" s="24"/>
      <c r="N42" s="24"/>
      <c r="O42" s="24"/>
      <c r="P42" s="24"/>
      <c r="Q42" s="99"/>
      <c r="R42" s="99"/>
      <c r="S42" s="99"/>
    </row>
    <row r="43" spans="1:19" x14ac:dyDescent="0.35">
      <c r="A43" s="24"/>
      <c r="B43" s="24"/>
      <c r="C43" s="24"/>
      <c r="D43" s="24"/>
      <c r="E43" s="24"/>
      <c r="F43" s="24"/>
      <c r="G43" s="24"/>
      <c r="H43" s="24"/>
      <c r="I43" s="24"/>
      <c r="J43" s="24"/>
      <c r="K43" s="24"/>
      <c r="L43" s="24"/>
      <c r="M43" s="24"/>
      <c r="N43" s="24"/>
      <c r="O43" s="24"/>
      <c r="P43" s="24"/>
      <c r="Q43" s="99"/>
      <c r="R43" s="99"/>
      <c r="S43" s="99"/>
    </row>
  </sheetData>
  <mergeCells count="12">
    <mergeCell ref="Q2:S2"/>
    <mergeCell ref="A41:N41"/>
    <mergeCell ref="N2:P2"/>
    <mergeCell ref="A2:A3"/>
    <mergeCell ref="K2:M2"/>
    <mergeCell ref="E2:G2"/>
    <mergeCell ref="H2:J2"/>
    <mergeCell ref="E28:J28"/>
    <mergeCell ref="E33:J33"/>
    <mergeCell ref="B2:D2"/>
    <mergeCell ref="K33:S33"/>
    <mergeCell ref="K28:S28"/>
  </mergeCells>
  <printOptions horizontalCentered="1"/>
  <pageMargins left="0.196850393700787" right="0.196850393700787" top="0.74803149606299202" bottom="0.74803149606299202" header="0.31496062992126" footer="0.31496062992126"/>
  <pageSetup scale="46" firstPageNumber="15" orientation="portrait" horizontalDpi="1200" r:id="rId1"/>
  <headerFooter>
    <oddFooter>&amp;L&amp;"-,Italic"&amp;20Source: Report of the Labour Force Survey (LFS) 2021&amp;R&amp;20&amp;[23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192B4746-56F8-4BE9-9C85-BBCF4119EE40}">
  <ds:schemaRef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2.xml><?xml version="1.0" encoding="utf-8"?>
<ds:datastoreItem xmlns:ds="http://schemas.openxmlformats.org/officeDocument/2006/customXml" ds:itemID="{0D308F26-73C7-4F91-AEED-45BF76C23C3B}"/>
</file>

<file path=customXml/itemProps3.xml><?xml version="1.0" encoding="utf-8"?>
<ds:datastoreItem xmlns:ds="http://schemas.openxmlformats.org/officeDocument/2006/customXml" ds:itemID="{BA7F77C8-0C4B-454C-819B-2B2CB6F6CEB9}">
  <ds:schemaRefs>
    <ds:schemaRef ds:uri="http://schemas.microsoft.com/sharepoint/v3/contenttype/forms"/>
  </ds:schemaRefs>
</ds:datastoreItem>
</file>

<file path=customXml/itemProps4.xml><?xml version="1.0" encoding="utf-8"?>
<ds:datastoreItem xmlns:ds="http://schemas.openxmlformats.org/officeDocument/2006/customXml" ds:itemID="{09014424-8367-44CB-8E0C-8ECD913CD0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1 - Sex 2</vt:lpstr>
      <vt:lpstr>2 - Sex 2</vt:lpstr>
      <vt:lpstr>3 - Sex 2</vt:lpstr>
      <vt:lpstr>4 - Sex 2</vt:lpstr>
      <vt:lpstr>5 - Sex  </vt:lpstr>
      <vt:lpstr>1 - Residential Sts 2</vt:lpstr>
      <vt:lpstr>2 - Residential Sts 2</vt:lpstr>
      <vt:lpstr>3 - Residential Sts 2</vt:lpstr>
      <vt:lpstr>4 - Residential Sts 2</vt:lpstr>
      <vt:lpstr>5 - Residential Sts 2  </vt:lpstr>
      <vt:lpstr>'1 - Residential Sts 2'!Print_Area</vt:lpstr>
      <vt:lpstr>'1 - Sex 2'!Print_Area</vt:lpstr>
      <vt:lpstr>'2 - Residential Sts 2'!Print_Area</vt:lpstr>
      <vt:lpstr>'2 - Sex 2'!Print_Area</vt:lpstr>
      <vt:lpstr>'3 - Residential Sts 2'!Print_Area</vt:lpstr>
      <vt:lpstr>'3 - Sex 2'!Print_Area</vt:lpstr>
      <vt:lpstr>'4 - Residential Sts 2'!Print_Area</vt:lpstr>
      <vt:lpstr>'4 - Sex 2'!Print_Area</vt:lpstr>
      <vt:lpstr>'5 - Residential Sts 2  '!Print_Area</vt:lpstr>
      <vt:lpstr>'5 - Sex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Nurultarzillah Binti Hj Mohd Tarsat</cp:lastModifiedBy>
  <cp:revision/>
  <dcterms:created xsi:type="dcterms:W3CDTF">2021-04-25T16:47:23Z</dcterms:created>
  <dcterms:modified xsi:type="dcterms:W3CDTF">2024-03-30T03:15:45Z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